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24651764214bd8" /></Relationships>
</file>

<file path=xl/workbook.xml><?xml version="1.0" encoding="utf-8"?>
<x:workbook xmlns:x="http://schemas.openxmlformats.org/spreadsheetml/2006/main">
  <x:sheets>
    <x:sheet xmlns:r="http://schemas.openxmlformats.org/officeDocument/2006/relationships" name="StartHere" sheetId="1" r:id="R0c4809f363fa42b4"/>
    <x:sheet xmlns:r="http://schemas.openxmlformats.org/officeDocument/2006/relationships" name="Promises" sheetId="2" r:id="R2e6e1ff2c53f42ad"/>
    <x:sheet xmlns:r="http://schemas.openxmlformats.org/officeDocument/2006/relationships" name="Welcome" sheetId="3" r:id="R973c16a389c04e4a"/>
    <x:sheet xmlns:r="http://schemas.openxmlformats.org/officeDocument/2006/relationships" name="Introductions" sheetId="4" r:id="R13ab59fa8fb44013"/>
    <x:sheet xmlns:r="http://schemas.openxmlformats.org/officeDocument/2006/relationships" name="StoryBrief" sheetId="5" r:id="R5adf714508414eb1"/>
    <x:sheet xmlns:r="http://schemas.openxmlformats.org/officeDocument/2006/relationships" name="Retention" sheetId="6" r:id="R32aae6e290864026"/>
    <x:sheet xmlns:r="http://schemas.openxmlformats.org/officeDocument/2006/relationships" name="CohortIDs" sheetId="7" r:id="R096b4b6477d84407"/>
    <x:sheet xmlns:r="http://schemas.openxmlformats.org/officeDocument/2006/relationships" name="WeeklyCapacity" sheetId="8" r:id="R9be01883c37541a0"/>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mmm d, yyyy"/>
    <x:numFmt numFmtId="201" formatCode="$#,##0.00"/>
    <x:numFmt numFmtId="202" formatCode="#,##0"/>
    <x:numFmt numFmtId="203" formatCode="0.0%"/>
    <x:numFmt numFmtId="204" formatCode="@"/>
    <x:numFmt numFmtId="205" formatCode="0.00"/>
  </x:numFmts>
  <x:fonts count="7">
    <x:font>
      <x:sz val="11"/>
      <x:name val="Carlito"/>
    </x:font>
    <x:font>
      <x:sz val="11"/>
      <x:color rgb="FF25242A"/>
      <x:name val="Helvetica Neue"/>
    </x:font>
    <x:font>
      <x:b/>
      <x:sz val="19"/>
      <x:color rgb="FF25242A"/>
      <x:name val="Helvetica Neue"/>
    </x:font>
    <x:font>
      <x:sz val="11"/>
      <x:color rgb="FF625E6A"/>
      <x:name val="Helvetica Neue"/>
    </x:font>
    <x:font>
      <x:sz val="10"/>
      <x:color rgb="FF6B45C1"/>
      <x:name val="Helvetica Neue"/>
    </x:font>
    <x:font>
      <x:b/>
      <x:sz val="11"/>
      <x:color rgb="FFFFFFFF"/>
      <x:name val="Helvetica Neue"/>
    </x:font>
    <x:font>
      <x:b/>
      <x:sz val="11"/>
      <x:color rgb="FF25242A"/>
      <x:name val="Helvetica Neue"/>
    </x:font>
  </x:fonts>
  <x:fills count="6">
    <x:fill>
      <x:patternFill patternType="none"/>
    </x:fill>
    <x:fill>
      <x:patternFill patternType="gray125"/>
    </x:fill>
    <x:fill>
      <x:patternFill patternType="solid">
        <x:fgColor rgb="FF25242A"/>
      </x:patternFill>
    </x:fill>
    <x:fill>
      <x:patternFill patternType="solid">
        <x:fgColor rgb="FFF3EEFB"/>
      </x:patternFill>
    </x:fill>
    <x:fill>
      <x:patternFill patternType="solid">
        <x:fgColor rgb="FFFFF5D9"/>
      </x:patternFill>
    </x:fill>
    <x:fill>
      <x:patternFill patternType="solid">
        <x:fgColor rgb="FFFFFFFF"/>
      </x:patternFill>
    </x:fill>
  </x:fills>
  <x:borders count="4">
    <x:border/>
    <x:border>
      <x:bottom style="thin">
        <x:color rgb="FFDDD9E4"/>
      </x:bottom>
    </x:border>
    <x:border>
      <x:top style="thin">
        <x:color rgb="FFDDD9E4"/>
      </x:top>
      <x:bottom style="thin">
        <x:color rgb="FFDDD9E4"/>
      </x:bottom>
    </x:border>
    <x:border>
      <x:top style="thin">
        <x:color rgb="FFDDD9E4"/>
      </x:top>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0" xfId="0" applyNumberFormat="1" applyFont="1" applyFill="1" applyBorder="1" applyAlignment="1">
      <x:alignment vertical="top" wrapText="0"/>
    </x:xf>
    <x:xf numFmtId="0" fontId="1" fillId="0" borderId="0" xfId="0" applyNumberFormat="1" applyFont="1" applyFill="1" applyBorder="1" applyAlignment="1">
      <x:alignment vertical="top" wrapText="0"/>
    </x:xf>
    <x:xf numFmtId="0" fontId="3" fillId="0" borderId="0" xfId="0" applyNumberFormat="1" applyFont="1" applyFill="1" applyBorder="1" applyAlignment="1">
      <x:alignment vertical="top" wrapText="0"/>
    </x:xf>
    <x:xf numFmtId="0" fontId="4" fillId="0" borderId="0" xfId="0" applyNumberFormat="1" applyFont="1" applyFill="1" applyBorder="1" applyAlignment="1">
      <x:alignment vertical="top" wrapText="0"/>
    </x:xf>
    <x:xf numFmtId="0" fontId="1" fillId="2" borderId="0" xfId="0" applyNumberFormat="1" applyFont="1" applyFill="1" applyBorder="1" applyAlignment="1">
      <x:alignment vertical="top" wrapText="1"/>
    </x:xf>
    <x:xf numFmtId="0" fontId="5" fillId="2" borderId="0" xfId="0" applyNumberFormat="1" applyFont="1" applyFill="1" applyBorder="1" applyAlignment="1">
      <x:alignment vertical="top" wrapText="1"/>
    </x:xf>
    <x:xf numFmtId="0" fontId="5" fillId="2"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1" fillId="3" borderId="1" xfId="0" applyNumberFormat="1" applyFont="1" applyFill="1" applyBorder="1" applyAlignment="1">
      <x:alignment vertical="top" wrapText="1"/>
    </x:xf>
    <x:xf numFmtId="0" fontId="1" fillId="4" borderId="1" xfId="0" applyNumberFormat="1" applyFont="1" applyFill="1" applyBorder="1" applyAlignment="1">
      <x:alignment vertical="top" wrapText="1"/>
    </x:xf>
    <x:xf numFmtId="200" fontId="1" fillId="3" borderId="1" xfId="0" applyNumberFormat="1" applyFont="1" applyFill="1" applyBorder="1" applyAlignment="1">
      <x:alignment vertical="top" wrapText="1"/>
    </x:xf>
    <x:xf numFmtId="200" fontId="1" fillId="4" borderId="1" xfId="0" applyNumberFormat="1" applyFont="1" applyFill="1" applyBorder="1" applyAlignment="1">
      <x:alignment vertical="top" wrapText="1"/>
    </x:xf>
    <x:xf numFmtId="201" fontId="1" fillId="3" borderId="1" xfId="0" applyNumberFormat="1" applyFont="1" applyFill="1" applyBorder="1" applyAlignment="1">
      <x:alignment vertical="top" wrapText="1"/>
    </x:xf>
    <x:xf numFmtId="201" fontId="1" fillId="4" borderId="1" xfId="0" applyNumberFormat="1" applyFont="1" applyFill="1" applyBorder="1" applyAlignment="1">
      <x:alignment vertical="top" wrapText="1"/>
    </x:xf>
    <x:xf numFmtId="202" fontId="1" fillId="3" borderId="1" xfId="0" applyNumberFormat="1" applyFont="1" applyFill="1" applyBorder="1" applyAlignment="1">
      <x:alignment vertical="top" wrapText="1"/>
    </x:xf>
    <x:xf numFmtId="202" fontId="1" fillId="4" borderId="1" xfId="0" applyNumberFormat="1" applyFont="1" applyFill="1" applyBorder="1" applyAlignment="1">
      <x:alignment vertical="top" wrapText="1"/>
    </x:xf>
    <x:xf numFmtId="203" fontId="1" fillId="3" borderId="1" xfId="0" applyNumberFormat="1" applyFont="1" applyFill="1" applyBorder="1" applyAlignment="1">
      <x:alignment vertical="top" wrapText="1"/>
    </x:xf>
    <x:xf numFmtId="203" fontId="1" fillId="4" borderId="1" xfId="0" applyNumberFormat="1" applyFont="1" applyFill="1" applyBorder="1" applyAlignment="1">
      <x:alignment vertical="top" wrapText="1"/>
    </x:xf>
    <x:xf numFmtId="202" fontId="1" fillId="5" borderId="1" xfId="0" applyNumberFormat="1" applyFont="1" applyFill="1" applyBorder="1" applyAlignment="1">
      <x:alignment vertical="top" wrapText="1"/>
    </x:xf>
    <x:xf numFmtId="203" fontId="1" fillId="5" borderId="1" xfId="0" applyNumberFormat="1" applyFont="1" applyFill="1" applyBorder="1" applyAlignment="1">
      <x:alignment vertical="top" wrapText="1"/>
    </x:xf>
    <x:xf numFmtId="0" fontId="1" fillId="5" borderId="1" xfId="0" applyNumberFormat="1" applyFont="1" applyFill="1" applyBorder="1" applyAlignment="1">
      <x:alignment vertical="top" wrapText="1"/>
    </x:xf>
    <x:xf numFmtId="203" fontId="1" fillId="0" borderId="0" xfId="0" applyNumberFormat="1" applyFont="1" applyFill="1" applyBorder="1" applyAlignment="1">
      <x:alignment vertical="top" wrapText="1"/>
    </x:xf>
    <x:xf numFmtId="204" fontId="1" fillId="4" borderId="0" xfId="0" applyNumberFormat="1" applyFont="1" applyFill="1" applyBorder="1" applyAlignment="1">
      <x:alignment vertical="top" wrapText="1"/>
    </x:xf>
    <x:xf numFmtId="205" fontId="1" fillId="4" borderId="0" xfId="0" applyNumberFormat="1" applyFont="1" applyFill="1" applyBorder="1" applyAlignment="1">
      <x:alignment vertical="top" wrapText="1"/>
    </x:xf>
    <x:xf numFmtId="205"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6" fillId="0" borderId="2" xfId="0" applyNumberFormat="1" applyFont="1" applyFill="1" applyBorder="1" applyAlignment="1">
      <x:alignment vertical="top" wrapText="1"/>
    </x:xf>
    <x:xf numFmtId="0" fontId="1" fillId="0" borderId="2" xfId="0" applyNumberFormat="1" applyFont="1" applyFill="1" applyBorder="1" applyAlignment="1">
      <x:alignment vertical="top" wrapText="1"/>
    </x:xf>
    <x:xf numFmtId="0" fontId="6" fillId="0" borderId="3" xfId="0" applyNumberFormat="1" applyFont="1" applyFill="1" applyBorder="1" applyAlignment="1">
      <x:alignment vertical="top" wrapText="1"/>
    </x:xf>
    <x:xf numFmtId="0" fontId="1" fillId="0" borderId="3"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8e292b11f74479d" /><Relationship Type="http://schemas.openxmlformats.org/officeDocument/2006/relationships/theme" Target="/xl/theme/theme1.xml" Id="R8532afbcb3924a59" /><Relationship Type="http://schemas.openxmlformats.org/officeDocument/2006/relationships/sharedStrings" Target="/xl/sharedStrings.xml" Id="R88e2f9c37a114dfa" /><Relationship Type="http://schemas.openxmlformats.org/officeDocument/2006/relationships/worksheet" Target="/xl/worksheets/sheet1.xml" Id="R0c4809f363fa42b4" /><Relationship Type="http://schemas.openxmlformats.org/officeDocument/2006/relationships/worksheet" Target="/xl/worksheets/sheet2.xml" Id="R2e6e1ff2c53f42ad" /><Relationship Type="http://schemas.openxmlformats.org/officeDocument/2006/relationships/worksheet" Target="/xl/worksheets/sheet3.xml" Id="R973c16a389c04e4a" /><Relationship Type="http://schemas.openxmlformats.org/officeDocument/2006/relationships/worksheet" Target="/xl/worksheets/sheet4.xml" Id="R13ab59fa8fb44013" /><Relationship Type="http://schemas.openxmlformats.org/officeDocument/2006/relationships/worksheet" Target="/xl/worksheets/sheet5.xml" Id="R5adf714508414eb1" /><Relationship Type="http://schemas.openxmlformats.org/officeDocument/2006/relationships/worksheet" Target="/xl/worksheets/sheet6.xml" Id="R32aae6e290864026" /><Relationship Type="http://schemas.openxmlformats.org/officeDocument/2006/relationships/worksheet" Target="/xl/worksheets/sheet7.xml" Id="R096b4b6477d84407" /><Relationship Type="http://schemas.openxmlformats.org/officeDocument/2006/relationships/worksheet" Target="/xl/worksheets/sheet8.xml" Id="R9be01883c37541a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Fundraising Atlas workbook</x:v>
      </x:c>
      <x:c r="B1" s="3"/>
      <x:c r="C1" s="3"/>
    </x:row>
    <x:row r="2" ht="34" customHeight="1">
      <x:c r="A2" s="7" t="str">
        <x:v>Completed examples, editable records and the next step for your team.</x:v>
      </x:c>
      <x:c r="B2" s="3"/>
      <x:c r="C2" s="3"/>
    </x:row>
    <x:row r="3" ht="24" customHeight="1">
      <x:c r="A3" s="8" t="str">
        <x:v>https://gratona.com/atlas/</x:v>
      </x:c>
      <x:c r="B3" s="3"/>
      <x:c r="C3" s="3"/>
    </x:row>
    <x:row r="4" ht="32" customHeight="1">
      <x:c r="A4" s="11" t="str">
        <x:v>Worksheet</x:v>
      </x:c>
      <x:c r="B4" s="11" t="str">
        <x:v>Use it to finish</x:v>
      </x:c>
      <x:c r="C4" s="11" t="str">
        <x:v>How to use it</x:v>
      </x:c>
    </x:row>
    <x:row r="5" ht="62" customHeight="1">
      <x:c r="A5" s="15" t="str">
        <x:v>Promises</x:v>
      </x:c>
      <x:c r="B5" s="33" t="str">
        <x:v>An answer that depends on another person.</x:v>
      </x:c>
      <x:c r="C5" s="33" t="str">
        <x:v>Keep the original commitment. Separate verification from the donor response.</x:v>
      </x:c>
    </x:row>
    <x:row r="6" ht="62" customHeight="1">
      <x:c r="A6" s="34" t="str">
        <x:v>Welcome</x:v>
      </x:c>
      <x:c r="B6" s="35" t="str">
        <x:v>A thank-you and the follow-up requested.</x:v>
      </x:c>
      <x:c r="C6" s="35" t="str">
        <x:v>Adapt the full email; enter your own gift, preferences, owner and dates.</x:v>
      </x:c>
    </x:row>
    <x:row r="7" ht="62" customHeight="1">
      <x:c r="A7" s="34" t="str">
        <x:v>Introductions</x:v>
      </x:c>
      <x:c r="B7" s="35" t="str">
        <x:v>A board introduction with permission.</x:v>
      </x:c>
      <x:c r="C7" s="35" t="str">
        <x:v>Adapt three messages. Record an agreed next step separately from an internal check.</x:v>
      </x:c>
    </x:row>
    <x:row r="8" ht="62" customHeight="1">
      <x:c r="A8" s="34" t="str">
        <x:v>StoryBrief</x:v>
      </x:c>
      <x:c r="B8" s="35" t="str">
        <x:v>A specific, supportable donor update.</x:v>
      </x:c>
      <x:c r="C8" s="35" t="str">
        <x:v>Link the facts. Copy the email structure and keep unanswered questions open.</x:v>
      </x:c>
    </x:row>
    <x:row r="9" ht="62" customHeight="1">
      <x:c r="A9" s="34" t="str">
        <x:v>Retention</x:v>
      </x:c>
      <x:c r="B9" s="35" t="str">
        <x:v>A reconciled donor count and report paragraph.</x:v>
      </x:c>
      <x:c r="C9" s="35" t="str">
        <x:v>Enter your definitions and counts in column C. White calculated cells update automatically.</x:v>
      </x:c>
    </x:row>
    <x:row r="10" ht="62" customHeight="1">
      <x:c r="A10" s="34" t="str">
        <x:v>CohortIDs</x:v>
      </x:c>
      <x:c r="B10" s="35" t="str">
        <x:v>A small exact-ID comparison.</x:v>
      </x:c>
      <x:c r="C10" s="35" t="str">
        <x:v>Replace both sample lists with up to 100 IDs each. Duplicate lines are ignored; case matters. Use the online calculator for larger lists.</x:v>
      </x:c>
    </x:row>
    <x:row r="11" ht="62" customHeight="1">
      <x:c r="A11" s="34" t="str">
        <x:v>WeeklyCapacity</x:v>
      </x:c>
      <x:c r="B11" s="35" t="str">
        <x:v>Work that fits the time available.</x:v>
      </x:c>
      <x:c r="C11" s="35" t="str">
        <x:v>Enter available hours and complete-work estimates. Decide what to defer.</x:v>
      </x:c>
    </x:row>
    <x:row r="12" ht="62" customHeight="1">
      <x:c r="A12" s="34" t="str">
        <x:v>Examples and inputs</x:v>
      </x:c>
      <x:c r="B12" s="35" t="str">
        <x:v>All names, dates and figures are fictional.</x:v>
      </x:c>
      <x:c r="C12" s="35" t="str">
        <x:v>Amber cells are yours to edit. Lavender cells are worked examples. Duplicate a record sheet for another donor.</x:v>
      </x:c>
    </x:row>
    <x:row r="13" ht="62" customHeight="1">
      <x:c r="A13" s="34" t="str">
        <x:v>Dates and privacy</x:v>
      </x:c>
      <x:c r="B13" s="35" t="str">
        <x:v>Use dates your team can keep.</x:v>
      </x:c>
      <x:c r="C13" s="35" t="str">
        <x:v>Examples use 2026 except the 2024/2025 retention comparison. Store completed records under your organization’s access rules.</x:v>
      </x:c>
    </x:row>
    <x:row r="14" ht="62" customHeight="1">
      <x:c r="A14" s="34" t="str">
        <x:v>Reading</x:v>
      </x:c>
      <x:c r="B14" s="35" t="str">
        <x:v>Trevor and Tarren Bragdon, 7-Figure Fundraising; source connections are in each online guide.</x:v>
      </x:c>
      <x:c r="C14" s="35" t="str">
        <x:v>These records, messages and worked examples are original Gratona tools.</x:v>
      </x:c>
    </x:row>
    <x:row r="15" ht="62" customHeight="1">
      <x:c r="A15" s="36" t="str">
        <x:v>Retention definition</x:v>
      </x:c>
      <x:c r="B15" s="37" t="str">
        <x:v>Fundraising Effectiveness Project terminology</x:v>
      </x:c>
      <x:c r="C15" s="37" t="str">
        <x:v>https://publications.fepreports.org/terminology/</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Who Promised What?</x:v>
      </x:c>
      <x:c r="B1" s="3"/>
      <x:c r="C1" s="3"/>
    </x:row>
    <x:row r="2" ht="34" customHeight="1">
      <x:c r="A2" s="7" t="str">
        <x:v>Fictional examples. Enter your own facts in the amber cells.</x:v>
      </x:c>
      <x:c r="B2" s="3"/>
      <x:c r="C2" s="3"/>
    </x:row>
    <x:row r="3" ht="24" customHeight="1">
      <x:c r="A3" s="8" t="str">
        <x:v>https://gratona.com/atlas/who-promised-what</x:v>
      </x:c>
      <x:c r="B3" s="3"/>
      <x:c r="C3" s="3"/>
    </x:row>
    <x:row r="4" ht="32" customHeight="1">
      <x:c r="A4" s="11" t="str">
        <x:v>Field</x:v>
      </x:c>
      <x:c r="B4" s="11" t="str">
        <x:v>Fictional example</x:v>
      </x:c>
      <x:c r="C4" s="11" t="str">
        <x:v>Your record</x:v>
      </x:c>
    </x:row>
    <x:row r="5" ht="44" customHeight="1">
      <x:c r="A5" s="15" t="str">
        <x:v>Internal relationship ID</x:v>
      </x:c>
      <x:c r="B5" s="16" t="str">
        <x:v>EXAMPLE-104</x:v>
      </x:c>
      <x:c r="C5" s="17"/>
    </x:row>
    <x:row r="6" ht="44" customHeight="1">
      <x:c r="A6" s="15" t="str">
        <x:v>Promise as communicated</x:v>
      </x:c>
      <x:c r="B6" s="16" t="str">
        <x:v>“I’ll send you September’s attendance figures by October 11.”</x:v>
      </x:c>
      <x:c r="C6" s="17"/>
    </x:row>
    <x:row r="7" ht="46" customHeight="1">
      <x:c r="A7" s="15" t="str">
        <x:v>Source</x:v>
      </x:c>
      <x:c r="B7" s="16" t="str">
        <x:v>Amina’s October 4 call note; controlled relationship record EXAMPLE-104.</x:v>
      </x:c>
      <x:c r="C7" s="17"/>
    </x:row>
    <x:row r="8" ht="44" customHeight="1">
      <x:c r="A8" s="15" t="str">
        <x:v>Donor response owner</x:v>
      </x:c>
      <x:c r="B8" s="16" t="str">
        <x:v>Amina</x:v>
      </x:c>
      <x:c r="C8" s="17"/>
    </x:row>
    <x:row r="9" ht="44" customHeight="1">
      <x:c r="A9" s="15" t="str">
        <x:v>Original deadline</x:v>
      </x:c>
      <x:c r="B9" s="18" t="n">
        <x:v>46306</x:v>
      </x:c>
      <x:c r="C9" s="19"/>
    </x:row>
    <x:row r="10" ht="44" customHeight="1">
      <x:c r="A10" s="15" t="str">
        <x:v>What is missing</x:v>
      </x:c>
      <x:c r="B10" s="16" t="str">
        <x:v>A verified count of distinct students.</x:v>
      </x:c>
      <x:c r="C10" s="17"/>
    </x:row>
    <x:row r="11" ht="44" customHeight="1">
      <x:c r="A11" s="15" t="str">
        <x:v>Person verifying the figure</x:v>
      </x:c>
      <x:c r="B11" s="16" t="str">
        <x:v>Ben</x:v>
      </x:c>
      <x:c r="C11" s="17"/>
    </x:row>
    <x:row r="12" ht="44" customHeight="1">
      <x:c r="A12" s="15" t="str">
        <x:v>Verification due</x:v>
      </x:c>
      <x:c r="B12" s="18" t="n">
        <x:v>46304</x:v>
      </x:c>
      <x:c r="C12" s="19"/>
    </x:row>
    <x:row r="13" ht="46" customHeight="1">
      <x:c r="A13" s="15" t="str">
        <x:v>Next action</x:v>
      </x:c>
      <x:c r="B13" s="16" t="str">
        <x:v>Ben checks the register for duplicate attendance entries and links the verified count.</x:v>
      </x:c>
      <x:c r="C13" s="17"/>
    </x:row>
    <x:row r="14" ht="44" customHeight="1">
      <x:c r="A14" s="15" t="str">
        <x:v>Next check owner</x:v>
      </x:c>
      <x:c r="B14" s="16" t="str">
        <x:v>Amina</x:v>
      </x:c>
      <x:c r="C14" s="17"/>
    </x:row>
    <x:row r="15" ht="44" customHeight="1">
      <x:c r="A15" s="15" t="str">
        <x:v>Next check date</x:v>
      </x:c>
      <x:c r="B15" s="18" t="n">
        <x:v>46304</x:v>
      </x:c>
      <x:c r="C15" s="19"/>
    </x:row>
    <x:row r="16" ht="46" customHeight="1">
      <x:c r="A16" s="15" t="str">
        <x:v>If the figure is delayed</x:v>
      </x:c>
      <x:c r="B16" s="16" t="str">
        <x:v>Amina tells Morgan what is outstanding by October 11 and offers a realistic next check date.</x:v>
      </x:c>
      <x:c r="C16" s="17"/>
    </x:row>
    <x:row r="17" ht="46" customHeight="1">
      <x:c r="A17" s="15" t="str">
        <x:v>Completed when</x:v>
      </x:c>
      <x:c r="B17" s="16" t="str">
        <x:v>Final figures link to the source record; final email and actual send date recorded.</x:v>
      </x:c>
      <x:c r="C17" s="17"/>
    </x:row>
    <x:row r="18" ht="44" customHeight="1">
      <x:c r="A18" s="15" t="str">
        <x:v>Actual completion date</x:v>
      </x:c>
      <x:c r="B18" s="16"/>
      <x:c r="C18" s="17"/>
    </x:row>
    <x:row r="19" ht="160" customHeight="1">
      <x:c r="A19" s="15" t="str">
        <x:v>Internal handoff</x:v>
      </x:c>
      <x:c r="B19" s="16" t="str">
        <x:v>Ben—Morgan was promised September’s attendance figures by October 11. Could you verify the number of distinct students in the register by October 9 and link the checked count here?
I’ll send the donor update. If you cannot verify the figure by then, please tell me what is missing and when I should check again. I’ll update Morgan by the original deadline either way.</x:v>
      </x:c>
      <x:c r="C19" s="17"/>
    </x:row>
    <x:row r="20" ht="165" customHeight="1">
      <x:c r="A20" s="15" t="str">
        <x:v>Delay message</x:v>
      </x:c>
      <x:c r="B20" s="16" t="str">
        <x:v>Hi Morgan,
I promised your attendance update by October 11. We’re still checking the count, and I don’t want to give you a figure we may need to correct.
I’m sorry for the delay. I’ll check with the program team on October 14 and write to you that day with the verified figure or the remaining issue.
Amina</x:v>
      </x:c>
      <x:c r="C20" s="17"/>
    </x:row>
    <x:row r="21" ht="44" customHeight="1">
      <x:c r="A21" s="3"/>
      <x:c r="B21" s="3"/>
      <x:c r="C21" s="3"/>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A welcome and a follow-up plan</x:v>
      </x:c>
      <x:c r="B1" s="3"/>
      <x:c r="C1" s="3"/>
    </x:row>
    <x:row r="2" ht="34" customHeight="1">
      <x:c r="A2" s="7" t="str">
        <x:v>Fictional examples. Enter your own facts in the amber cells.</x:v>
      </x:c>
      <x:c r="B2" s="3"/>
      <x:c r="C2" s="3"/>
    </x:row>
    <x:row r="3" ht="24" customHeight="1">
      <x:c r="A3" s="8" t="str">
        <x:v>https://gratona.com/atlas/the-second-gift-starts-here</x:v>
      </x:c>
      <x:c r="B3" s="3"/>
      <x:c r="C3" s="3"/>
    </x:row>
    <x:row r="4" ht="32" customHeight="1">
      <x:c r="A4" s="11" t="str">
        <x:v>Field</x:v>
      </x:c>
      <x:c r="B4" s="11" t="str">
        <x:v>Fictional example</x:v>
      </x:c>
      <x:c r="C4" s="11" t="str">
        <x:v>Your record</x:v>
      </x:c>
    </x:row>
    <x:row r="5" ht="44" customHeight="1">
      <x:c r="A5" s="15" t="str">
        <x:v>Donor</x:v>
      </x:c>
      <x:c r="B5" s="16" t="str">
        <x:v>Priya Shah</x:v>
      </x:c>
      <x:c r="C5" s="17"/>
    </x:row>
    <x:row r="6" ht="44" customHeight="1">
      <x:c r="A6" s="15" t="str">
        <x:v>Organization</x:v>
      </x:c>
      <x:c r="B6" s="16" t="str">
        <x:v>Riverbend Reading Project</x:v>
      </x:c>
      <x:c r="C6" s="17"/>
    </x:row>
    <x:row r="7" ht="44" customHeight="1">
      <x:c r="A7" s="15" t="str">
        <x:v>Verified amount</x:v>
      </x:c>
      <x:c r="B7" s="20" t="n">
        <x:v>75</x:v>
      </x:c>
      <x:c r="C7" s="21"/>
    </x:row>
    <x:row r="8" ht="44" customHeight="1">
      <x:c r="A8" s="15" t="str">
        <x:v>Gift date</x:v>
      </x:c>
      <x:c r="B8" s="18" t="n">
        <x:v>46273</x:v>
      </x:c>
      <x:c r="C8" s="19"/>
    </x:row>
    <x:row r="9" ht="44" customHeight="1">
      <x:c r="A9" s="15" t="str">
        <x:v>Designation</x:v>
      </x:c>
      <x:c r="B9" s="16" t="str">
        <x:v>After-school reading program</x:v>
      </x:c>
      <x:c r="C9" s="17"/>
    </x:row>
    <x:row r="10" ht="44" customHeight="1">
      <x:c r="A10" s="15" t="str">
        <x:v>Gift type</x:v>
      </x:c>
      <x:c r="B10" s="16" t="str">
        <x:v>First gift; one-time</x:v>
      </x:c>
      <x:c r="C10" s="17"/>
    </x:row>
    <x:row r="11" ht="44" customHeight="1">
      <x:c r="A11" s="15" t="str">
        <x:v>Receipt status and source</x:v>
      </x:c>
      <x:c r="B11" s="16" t="str">
        <x:v>Receipt sent September 8; verified in gift record.</x:v>
      </x:c>
      <x:c r="C11" s="17"/>
    </x:row>
    <x:row r="12" ht="46" customHeight="1">
      <x:c r="A12" s="15" t="str">
        <x:v>Preferences and source</x:v>
      </x:c>
      <x:c r="B12" s="16" t="str">
        <x:v>Email only; requested October program update on September 8 gift form.</x:v>
      </x:c>
      <x:c r="C12" s="17"/>
    </x:row>
    <x:row r="13" ht="44" customHeight="1">
      <x:c r="A13" s="15" t="str">
        <x:v>Donor response owner</x:v>
      </x:c>
      <x:c r="B13" s="16" t="str">
        <x:v>Maya Chen, donor support</x:v>
      </x:c>
      <x:c r="C13" s="17"/>
    </x:row>
    <x:row r="14" ht="44" customHeight="1">
      <x:c r="A14" s="15" t="str">
        <x:v>Subject</x:v>
      </x:c>
      <x:c r="B14" s="16" t="str">
        <x:v>Thank you, Priya — from Riverbend Reading Project</x:v>
      </x:c>
      <x:c r="C14" s="17"/>
    </x:row>
    <x:row r="15" ht="170" customHeight="1">
      <x:c r="A15" s="15" t="str">
        <x:v>Welcome email</x:v>
      </x:c>
      <x:c r="B15" s="16" t="str">
        <x:v>Hi Priya,
Thank you for your $75 gift to Riverbend’s after-school reading program. We’re grateful you’ve chosen to support this work.
The program gives students a place to read with a tutor after school. Your receipt was sent separately on September 8. If it hasn’t reached you, reply here and I’ll help.</x:v>
      </x:c>
      <x:c r="C15" s="17"/>
    </x:row>
    <x:row r="16" ht="185" customHeight="1">
      <x:c r="A16" s="15" t="str">
        <x:v>Welcome email, continued</x:v>
      </x:c>
      <x:c r="B16" s="16" t="str">
        <x:v>You asked for the October program update. I’ll email it by October 15, once our program team has checked the details. We’ve also recorded your preference for email only.
If there’s something you’d like to know about the program, you can reply directly to me. There’s no need to respond to this message.
Thank you,
Maya Chen
Donor support, Riverbend Reading Project</x:v>
      </x:c>
      <x:c r="C16" s="17"/>
    </x:row>
    <x:row r="17" ht="44" customHeight="1">
      <x:c r="A17" s="15" t="str">
        <x:v>Welcome sent</x:v>
      </x:c>
      <x:c r="B17" s="18" t="n">
        <x:v>46274</x:v>
      </x:c>
      <x:c r="C17" s="19"/>
    </x:row>
    <x:row r="18" ht="46" customHeight="1">
      <x:c r="A18" s="15" t="str">
        <x:v>Known delivery status</x:v>
      </x:c>
      <x:c r="B18" s="16" t="str">
        <x:v>No failure reported. This does not establish that the message was read.</x:v>
      </x:c>
      <x:c r="C18" s="17"/>
    </x:row>
    <x:row r="19" ht="44" customHeight="1">
      <x:c r="A19" s="15" t="str">
        <x:v>Program verification owner</x:v>
      </x:c>
      <x:c r="B19" s="16" t="str">
        <x:v>Luis, program lead</x:v>
      </x:c>
      <x:c r="C19" s="17"/>
    </x:row>
    <x:row r="20" ht="44" customHeight="1">
      <x:c r="A20" s="15" t="str">
        <x:v>Verification due</x:v>
      </x:c>
      <x:c r="B20" s="18" t="n">
        <x:v>46303</x:v>
      </x:c>
      <x:c r="C20" s="19"/>
    </x:row>
    <x:row r="21" ht="44" customHeight="1">
      <x:c r="A21" s="15" t="str">
        <x:v>Internal check owner</x:v>
      </x:c>
      <x:c r="B21" s="16" t="str">
        <x:v>Maya</x:v>
      </x:c>
      <x:c r="C21" s="17"/>
    </x:row>
    <x:row r="22" ht="44" customHeight="1">
      <x:c r="A22" s="15" t="str">
        <x:v>Next check date</x:v>
      </x:c>
      <x:c r="B22" s="18" t="n">
        <x:v>46305</x:v>
      </x:c>
      <x:c r="C22" s="19"/>
    </x:row>
    <x:row r="23" ht="44" customHeight="1">
      <x:c r="A23" s="15" t="str">
        <x:v>Original update deadline</x:v>
      </x:c>
      <x:c r="B23" s="18" t="n">
        <x:v>46310</x:v>
      </x:c>
      <x:c r="C23" s="19"/>
    </x:row>
    <x:row r="24" ht="46" customHeight="1">
      <x:c r="A24" s="15" t="str">
        <x:v>What remains open</x:v>
      </x:c>
      <x:c r="B24" s="16" t="str">
        <x:v>Priya’s requested October program update. Maya sends verified news by October 15 or explains the delay before the commitment passes.</x:v>
      </x:c>
      <x:c r="C24" s="17"/>
    </x:row>
    <x:row r="25" ht="46" customHeight="1">
      <x:c r="A25" s="15" t="str">
        <x:v>If the donor asks a question</x:v>
      </x:c>
      <x:c r="B25" s="16" t="str">
        <x:v>Acknowledge the specific question. Name who will provide the answer and the date the donor will hear from you.</x:v>
      </x:c>
      <x:c r="C25" s="17"/>
    </x:row>
    <x:row r="26" ht="46" customHeight="1">
      <x:c r="A26" s="15" t="str">
        <x:v>If the gift is monthly</x:v>
      </x:c>
      <x:c r="B26" s="16" t="str">
        <x:v>Verify recurring amount and status. Explain the actual route to change or stop the gift. Check for duplicate communications.</x:v>
      </x:c>
      <x:c r="C26" s="17"/>
    </x:row>
    <x:row r="27" ht="46" customHeight="1">
      <x:c r="A27" s="15" t="str">
        <x:v>If preferences are unknown</x:v>
      </x:c>
      <x:c r="B27" s="16" t="str">
        <x:v>Record unknown. Do not infer newsletter permission from an email address.</x:v>
      </x:c>
      <x:c r="C27" s="17"/>
    </x:row>
    <x:row r="28" ht="44" customHeight="1">
      <x:c r="A28" s="3"/>
      <x:c r="B28" s="3"/>
      <x:c r="C28" s="3"/>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Three messages for a board introduction</x:v>
      </x:c>
      <x:c r="B1" s="3"/>
      <x:c r="C1" s="3"/>
    </x:row>
    <x:row r="2" ht="34" customHeight="1">
      <x:c r="A2" s="7" t="str">
        <x:v>Fictional examples. Enter your own facts in the amber cells.</x:v>
      </x:c>
      <x:c r="B2" s="3"/>
      <x:c r="C2" s="3"/>
    </x:row>
    <x:row r="3" ht="24" customHeight="1">
      <x:c r="A3" s="8" t="str">
        <x:v>https://gratona.com/atlas/one-introduction-ready-to-make</x:v>
      </x:c>
      <x:c r="B3" s="3"/>
      <x:c r="C3" s="3"/>
    </x:row>
    <x:row r="4" ht="32" customHeight="1">
      <x:c r="A4" s="11" t="str">
        <x:v>Field</x:v>
      </x:c>
      <x:c r="B4" s="11" t="str">
        <x:v>Fictional example</x:v>
      </x:c>
      <x:c r="C4" s="11" t="str">
        <x:v>Your record</x:v>
      </x:c>
    </x:row>
    <x:row r="5" ht="44" customHeight="1">
      <x:c r="A5" s="15" t="str">
        <x:v>Connector</x:v>
      </x:c>
      <x:c r="B5" s="16" t="str">
        <x:v>Maya, board member</x:v>
      </x:c>
      <x:c r="C5" s="17"/>
    </x:row>
    <x:row r="6" ht="44" customHeight="1">
      <x:c r="A6" s="15" t="str">
        <x:v>Person introduced</x:v>
      </x:c>
      <x:c r="B6" s="16" t="str">
        <x:v>Sam</x:v>
      </x:c>
      <x:c r="C6" s="17"/>
    </x:row>
    <x:row r="7" ht="44" customHeight="1">
      <x:c r="A7" s="15" t="str">
        <x:v>Organization</x:v>
      </x:c>
      <x:c r="B7" s="16" t="str">
        <x:v>Oak Street Reading</x:v>
      </x:c>
      <x:c r="C7" s="17"/>
    </x:row>
    <x:row r="8" ht="44" customHeight="1">
      <x:c r="A8" s="15" t="str">
        <x:v>Actual reason</x:v>
      </x:c>
      <x:c r="B8" s="16" t="str">
        <x:v>Sam asked Maya about local reading programs.</x:v>
      </x:c>
      <x:c r="C8" s="17"/>
    </x:row>
    <x:row r="9" ht="44" customHeight="1">
      <x:c r="A9" s="15" t="str">
        <x:v>Staff colleague available</x:v>
      </x:c>
      <x:c r="B9" s="16" t="str">
        <x:v>Leah, development director, has agreed to receive an introduction.</x:v>
      </x:c>
      <x:c r="C9" s="17"/>
    </x:row>
    <x:row r="10" ht="44" customHeight="1">
      <x:c r="A10" s="15" t="str">
        <x:v>Permission subject</x:v>
      </x:c>
      <x:c r="B10" s="16" t="str">
        <x:v>An introduction to Oak Street Reading?</x:v>
      </x:c>
      <x:c r="C10" s="17"/>
    </x:row>
    <x:row r="11" ht="115" customHeight="1">
      <x:c r="A11" s="15" t="str">
        <x:v>1. Request permission</x:v>
      </x:c>
      <x:c r="B11" s="16" t="str">
        <x:v>Hi Sam,
You asked me about local reading programs last week. I serve on the board of Oak Street Reading, which runs after-school reading sessions, and thought you might like to hear more about its work.</x:v>
      </x:c>
      <x:c r="C11" s="17"/>
    </x:row>
    <x:row r="12" ht="170" customHeight="1">
      <x:c r="A12" s="15" t="str">
        <x:v>Permission request, continued</x:v>
      </x:c>
      <x:c r="B12" s="16" t="str">
        <x:v>Would you welcome an email introduction to Leah, our development director? She can explain the program and the ways people support it, including volunteering and giving. You wouldn’t be committing to a meeting or a donation.
If you’d prefer a link to read first, I can send that instead. And it’s fine if this isn’t something you want to explore.
Maya</x:v>
      </x:c>
      <x:c r="C12" s="17"/>
    </x:row>
    <x:row r="13" ht="44" customHeight="1">
      <x:c r="A13" s="15" t="str">
        <x:v>Permission and source</x:v>
      </x:c>
      <x:c r="B13" s="16" t="str">
        <x:v>Sam agreed by email, September 8.</x:v>
      </x:c>
      <x:c r="C13" s="17"/>
    </x:row>
    <x:row r="14" ht="44" customHeight="1">
      <x:c r="A14" s="15" t="str">
        <x:v>Permission date</x:v>
      </x:c>
      <x:c r="B14" s="18" t="n">
        <x:v>46273</x:v>
      </x:c>
      <x:c r="C14" s="19"/>
    </x:row>
    <x:row r="15" ht="44" customHeight="1">
      <x:c r="A15" s="15" t="str">
        <x:v>Introduction subject</x:v>
      </x:c>
      <x:c r="B15" s="16" t="str">
        <x:v>Introducing Sam and Leah — Oak Street Reading</x:v>
      </x:c>
      <x:c r="C15" s="17"/>
    </x:row>
    <x:row r="16" ht="170" customHeight="1">
      <x:c r="A16" s="15" t="str">
        <x:v>2. Make the introduction</x:v>
      </x:c>
      <x:c r="B16" s="16" t="str">
        <x:v>Hi Sam and Leah,
Sam, thanks for saying yes to this introduction. Leah is Oak Street Reading’s development director and can tell you more about its after-school reading program and ways to get involved.
Leah, Sam and I work together. Sam asked about local reading programs and would like to learn more about Oak Street Reading.</x:v>
      </x:c>
      <x:c r="C16" s="17"/>
    </x:row>
    <x:row r="17" ht="85" customHeight="1">
      <x:c r="A17" s="15" t="str">
        <x:v>Introduction, continued</x:v>
      </x:c>
      <x:c r="B17" s="16" t="str">
        <x:v>I’ll leave you two to choose what works next. Leah, would you take it from here?
Maya</x:v>
      </x:c>
      <x:c r="C17" s="17"/>
    </x:row>
    <x:row r="18" ht="190" customHeight="1">
      <x:c r="A18" s="15" t="str">
        <x:v>3. Receive the introduction</x:v>
      </x:c>
      <x:c r="B18" s="16" t="str">
        <x:v>Thanks, Maya. Sam, it’s good to meet you.
Would you prefer a short overview by email or a conversation about the program? If there’s a particular question you have, send it my way and I’ll start there.
There’s no need to decide how you might get involved now. Once you’ve had a look, you can tell me whether you’d like to continue.
Best,
Leah
Development director, Oak Street Reading</x:v>
      </x:c>
      <x:c r="C18" s="17"/>
    </x:row>
    <x:row r="19" ht="44" customHeight="1">
      <x:c r="A19" s="15" t="str">
        <x:v>Introduction sent</x:v>
      </x:c>
      <x:c r="B19" s="18" t="n">
        <x:v>46274</x:v>
      </x:c>
      <x:c r="C19" s="19"/>
    </x:row>
    <x:row r="20" ht="44" customHeight="1">
      <x:c r="A20" s="15" t="str">
        <x:v>Staff owner</x:v>
      </x:c>
      <x:c r="B20" s="16" t="str">
        <x:v>Leah</x:v>
      </x:c>
      <x:c r="C20" s="17"/>
    </x:row>
    <x:row r="21" ht="44" customHeight="1">
      <x:c r="A21" s="15" t="str">
        <x:v>Latest action</x:v>
      </x:c>
      <x:c r="B21" s="16" t="str">
        <x:v>Leah offered an email overview or conversation, September 9.</x:v>
      </x:c>
      <x:c r="C21" s="17"/>
    </x:row>
    <x:row r="22" ht="44" customHeight="1">
      <x:c r="A22" s="15" t="str">
        <x:v>Status</x:v>
      </x:c>
      <x:c r="B22" s="16" t="str">
        <x:v>Awaiting Sam’s reply</x:v>
      </x:c>
      <x:c r="C22" s="17"/>
    </x:row>
    <x:row r="23" ht="44" customHeight="1">
      <x:c r="A23" s="15" t="str">
        <x:v>Next internal check</x:v>
      </x:c>
      <x:c r="B23" s="18" t="n">
        <x:v>46281</x:v>
      </x:c>
      <x:c r="C23" s="19"/>
    </x:row>
    <x:row r="24" ht="44" customHeight="1">
      <x:c r="A24" s="15" t="str">
        <x:v>Agreed next step</x:v>
      </x:c>
      <x:c r="B24" s="16" t="str">
        <x:v>None yet. An internal check does not authorize another message.</x:v>
      </x:c>
      <x:c r="C24" s="17"/>
    </x:row>
    <x:row r="25" ht="130" customHeight="1">
      <x:c r="A25" s="15" t="str">
        <x:v>If the answer is not now</x:v>
      </x:c>
      <x:c r="B25" s="16" t="str">
        <x:v>Hi Sam,
Thanks for letting me know. I’ll leave the introduction here and won’t pass your details to Leah. If you’d like to revisit it, you can let me know.
Maya</x:v>
      </x:c>
      <x:c r="C25" s="17"/>
    </x:row>
    <x:row r="26" ht="44" customHeight="1">
      <x:c r="A26" s="3"/>
      <x:c r="B26" s="3"/>
      <x:c r="C26" s="3"/>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From program notes to a donor update</x:v>
      </x:c>
      <x:c r="B1" s="3"/>
      <x:c r="C1" s="3"/>
    </x:row>
    <x:row r="2" ht="34" customHeight="1">
      <x:c r="A2" s="7" t="str">
        <x:v>Fictional examples. Enter your own facts in the amber cells.</x:v>
      </x:c>
      <x:c r="B2" s="3"/>
      <x:c r="C2" s="3"/>
    </x:row>
    <x:row r="3" ht="24" customHeight="1">
      <x:c r="A3" s="8" t="str">
        <x:v>https://gratona.com/atlas/one-story-ready-to-send</x:v>
      </x:c>
      <x:c r="B3" s="3"/>
      <x:c r="C3" s="3"/>
    </x:row>
    <x:row r="4" ht="32" customHeight="1">
      <x:c r="A4" s="11" t="str">
        <x:v>Field</x:v>
      </x:c>
      <x:c r="B4" s="11" t="str">
        <x:v>Fictional example</x:v>
      </x:c>
      <x:c r="C4" s="11" t="str">
        <x:v>Your record</x:v>
      </x:c>
    </x:row>
    <x:row r="5" ht="44" customHeight="1">
      <x:c r="A5" s="15" t="str">
        <x:v>Donor and request</x:v>
      </x:c>
      <x:c r="B5" s="16" t="str">
        <x:v>Morgan is waiting for September reading-program news.</x:v>
      </x:c>
      <x:c r="C5" s="17"/>
    </x:row>
    <x:row r="6" ht="44" customHeight="1">
      <x:c r="A6" s="15" t="str">
        <x:v>Reporting period</x:v>
      </x:c>
      <x:c r="B6" s="16" t="str">
        <x:v>September 2026</x:v>
      </x:c>
      <x:c r="C6" s="17"/>
    </x:row>
    <x:row r="7" ht="44" customHeight="1">
      <x:c r="A7" s="15" t="str">
        <x:v>Verified attendance</x:v>
      </x:c>
      <x:c r="B7" s="16" t="str">
        <x:v>42 distinct students across six sessions.</x:v>
      </x:c>
      <x:c r="C7" s="17"/>
    </x:row>
    <x:row r="8" ht="46" customHeight="1">
      <x:c r="A8" s="15" t="str">
        <x:v>Source and verifier</x:v>
      </x:c>
      <x:c r="B8" s="16" t="str">
        <x:v>September attendance register; Ben, program lead, verified the count.</x:v>
      </x:c>
      <x:c r="C8" s="17"/>
    </x:row>
    <x:row r="9" ht="44" customHeight="1">
      <x:c r="A9" s="15" t="str">
        <x:v>Verified activities</x:v>
      </x:c>
      <x:c r="B9" s="16" t="str">
        <x:v>Reading practice and book selection, recorded in session logs.</x:v>
      </x:c>
      <x:c r="C9" s="17"/>
    </x:row>
    <x:row r="10" ht="44" customHeight="1">
      <x:c r="A10" s="15" t="str">
        <x:v>Result still unknown</x:v>
      </x:c>
      <x:c r="B10" s="16" t="str">
        <x:v>Reading assessment findings remain under review.</x:v>
      </x:c>
      <x:c r="C10" s="17"/>
    </x:row>
    <x:row r="11" ht="46" customHeight="1">
      <x:c r="A11" s="15" t="str">
        <x:v>Approved content</x:v>
      </x:c>
      <x:c r="B11" s="16" t="str">
        <x:v>Verified aggregate text. No photograph has been cleared for this use.</x:v>
      </x:c>
      <x:c r="C11" s="17"/>
    </x:row>
    <x:row r="12" ht="46" customHeight="1">
      <x:c r="A12" s="15" t="str">
        <x:v>Claims to exclude</x:v>
      </x:c>
      <x:c r="B12" s="16" t="str">
        <x:v>Every student attended every session; reading ability improved; one gift alone caused every result.</x:v>
      </x:c>
      <x:c r="C12" s="17"/>
    </x:row>
    <x:row r="13" ht="44" customHeight="1">
      <x:c r="A13" s="15" t="str">
        <x:v>Author and sender</x:v>
      </x:c>
      <x:c r="B13" s="16" t="str">
        <x:v>Amina</x:v>
      </x:c>
      <x:c r="C13" s="17"/>
    </x:row>
    <x:row r="14" ht="44" customHeight="1">
      <x:c r="A14" s="15" t="str">
        <x:v>Verification request due</x:v>
      </x:c>
      <x:c r="B14" s="18" t="n">
        <x:v>46305</x:v>
      </x:c>
      <x:c r="C14" s="19"/>
    </x:row>
    <x:row r="15" ht="44" customHeight="1">
      <x:c r="A15" s="15" t="str">
        <x:v>Subject</x:v>
      </x:c>
      <x:c r="B15" s="16" t="str">
        <x:v>Your September reading-program update</x:v>
      </x:c>
      <x:c r="C15" s="17"/>
    </x:row>
    <x:row r="16" ht="175" customHeight="1">
      <x:c r="A16" s="15" t="str">
        <x:v>Update email</x:v>
      </x:c>
      <x:c r="B16" s="16" t="str">
        <x:v>Hi Morgan,
You asked how the September reading sessions went. Across six sessions, 42 students took part, with time set aside for reading practice and choosing books.
We can confirm participation from the attendance register. We’re still reviewing the reading assessments, so I don’t yet have a reliable answer about changes in reading ability.</x:v>
      </x:c>
      <x:c r="C16" s="17"/>
    </x:row>
    <x:row r="17" ht="115" customHeight="1">
      <x:c r="A17" s="15" t="str">
        <x:v>Update email, continued</x:v>
      </x:c>
      <x:c r="B17" s="16" t="str">
        <x:v>Thank you for supporting the reading program. I’ll write again by October 18 with the assessment findings, or let you know what is still outstanding and when we expect an answer.
Best,
Amina</x:v>
      </x:c>
      <x:c r="C17" s="17"/>
    </x:row>
    <x:row r="18" ht="44" customHeight="1">
      <x:c r="A18" s="15" t="str">
        <x:v>Next check with Ben</x:v>
      </x:c>
      <x:c r="B18" s="18" t="n">
        <x:v>46311</x:v>
      </x:c>
      <x:c r="C18" s="19"/>
    </x:row>
    <x:row r="19" ht="44" customHeight="1">
      <x:c r="A19" s="15" t="str">
        <x:v>Next donor update due</x:v>
      </x:c>
      <x:c r="B19" s="18" t="n">
        <x:v>46313</x:v>
      </x:c>
      <x:c r="C19" s="19"/>
    </x:row>
    <x:row r="20" ht="44" customHeight="1">
      <x:c r="A20" s="15" t="str">
        <x:v>Final version and sent time</x:v>
      </x:c>
      <x:c r="B20" s="16"/>
      <x:c r="C20" s="17"/>
    </x:row>
    <x:row r="21" ht="44" customHeight="1">
      <x:c r="A21" s="15" t="str">
        <x:v>Known delivery status</x:v>
      </x:c>
      <x:c r="B21" s="16"/>
      <x:c r="C21" s="17"/>
    </x:row>
    <x:row r="22" ht="46" customHeight="1">
      <x:c r="A22" s="15" t="str">
        <x:v>What remains open</x:v>
      </x:c>
      <x:c r="B22" s="16" t="str">
        <x:v>The assessment question stays open until it is answered or a different next step is agreed with Morgan.</x:v>
      </x:c>
      <x:c r="C22" s="17"/>
    </x:row>
    <x:row r="23" ht="215" customHeight="1">
      <x:c r="A23" s="15" t="str">
        <x:v>Request to the program team</x:v>
      </x:c>
      <x:c r="B23" s="16" t="str">
        <x:v>Hi Ben—Morgan is waiting for the September reading update. Before I send it, could you confirm:
Is 42 the number of distinct students across all six sessions?
Do the session records support reading practice and book selection?
Are assessments ready to report? If not, when should I check again?
Please link the existing records and correct wording that goes beyond them. We can send text only. Could you reply by October 10, or tell me what timing is workable?</x:v>
      </x:c>
      <x:c r="C23" s="17"/>
    </x:row>
    <x:row r="24" ht="44" customHeight="1">
      <x:c r="A24" s="3"/>
      <x:c r="B24" s="3"/>
      <x:c r="C24" s="3"/>
    </x:row>
  </x:sheetData>
  <x:pageMargins left="0.7" right="0.7" top="0.75" bottom="0.75" header="0.3" footer="0.3"/>
</x:worksheet>
</file>

<file path=xl/worksheets/sheet6.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6.670000076293945" hidden="0" customWidth="1"/>
    <x:col min="2" max="2" width="52.220001220703125" hidden="0" customWidth="1"/>
    <x:col min="3" max="3" width="52.220001220703125" hidden="0" customWidth="1"/>
  </x:cols>
  <x:sheetData>
    <x:row r="1" ht="34" customHeight="1">
      <x:c r="A1" s="5" t="str">
        <x:v>Explain the donor count</x:v>
      </x:c>
      <x:c r="B1" s="3"/>
      <x:c r="C1" s="3"/>
    </x:row>
    <x:row r="2" ht="34" customHeight="1">
      <x:c r="A2" s="7" t="str">
        <x:v>Fictional examples. Enter your own facts in the amber cells.</x:v>
      </x:c>
      <x:c r="B2" s="3"/>
      <x:c r="C2" s="3"/>
    </x:row>
    <x:row r="3" ht="24" customHeight="1">
      <x:c r="A3" s="8" t="str">
        <x:v>https://gratona.com/atlas/before-you-call-them-lapsed</x:v>
      </x:c>
      <x:c r="B3" s="3"/>
      <x:c r="C3" s="3"/>
    </x:row>
    <x:row r="4" ht="32" customHeight="1">
      <x:c r="A4" s="11" t="str">
        <x:v>Field</x:v>
      </x:c>
      <x:c r="B4" s="11" t="str">
        <x:v>Fictional example</x:v>
      </x:c>
      <x:c r="C4" s="11" t="str">
        <x:v>Your record</x:v>
      </x:c>
    </x:row>
    <x:row r="5" ht="44" customHeight="1">
      <x:c r="A5" s="15" t="str">
        <x:v>Prior period start</x:v>
      </x:c>
      <x:c r="B5" s="18" t="n">
        <x:v>45292</x:v>
      </x:c>
      <x:c r="C5" s="19"/>
    </x:row>
    <x:row r="6" ht="44" customHeight="1">
      <x:c r="A6" s="15" t="str">
        <x:v>Prior period end</x:v>
      </x:c>
      <x:c r="B6" s="18" t="n">
        <x:v>45657</x:v>
      </x:c>
      <x:c r="C6" s="19"/>
    </x:row>
    <x:row r="7" ht="44" customHeight="1">
      <x:c r="A7" s="15" t="str">
        <x:v>Current period start</x:v>
      </x:c>
      <x:c r="B7" s="18" t="n">
        <x:v>45658</x:v>
      </x:c>
      <x:c r="C7" s="19"/>
    </x:row>
    <x:row r="8" ht="44" customHeight="1">
      <x:c r="A8" s="15" t="str">
        <x:v>Current period end</x:v>
      </x:c>
      <x:c r="B8" s="18" t="n">
        <x:v>46022</x:v>
      </x:c>
      <x:c r="C8" s="19"/>
    </x:row>
    <x:row r="9" ht="46" customHeight="1">
      <x:c r="A9" s="15" t="str">
        <x:v>Identity rule</x:v>
      </x:c>
      <x:c r="B9" s="16" t="str">
        <x:v>One stable individual donor ID, applied consistently in both periods.</x:v>
      </x:c>
      <x:c r="C9" s="17"/>
    </x:row>
    <x:row r="10" ht="46" customHeight="1">
      <x:c r="A10" s="15" t="str">
        <x:v>Qualifying gift rule</x:v>
      </x:c>
      <x:c r="B10" s="16" t="str">
        <x:v>Received direct gifts; unpaid pledges excluded. Refunds and reversals reconciled before export.</x:v>
      </x:c>
      <x:c r="C10" s="17"/>
    </x:row>
    <x:row r="11" ht="46" customHeight="1">
      <x:c r="A11" s="15" t="str">
        <x:v>Credit and date rules</x:v>
      </x:c>
      <x:c r="B11" s="16" t="str">
        <x:v>Do not double-count direct gifts and soft credits. Use the same received-gift date field in both exports.</x:v>
      </x:c>
      <x:c r="C11" s="17"/>
    </x:row>
    <x:row r="12" ht="46" customHeight="1">
      <x:c r="A12" s="15" t="str">
        <x:v>Report source and export date</x:v>
      </x:c>
      <x:c r="B12" s="16" t="str">
        <x:v>Fictional example. Replace with your report names, filters, export date and history coverage.</x:v>
      </x:c>
      <x:c r="C12" s="17"/>
    </x:row>
    <x:row r="13" ht="44" customHeight="1">
      <x:c r="A13" s="15" t="str">
        <x:v>Prior-period donors</x:v>
      </x:c>
      <x:c r="B13" s="22" t="n">
        <x:v>100</x:v>
      </x:c>
      <x:c r="C13" s="23"/>
    </x:row>
    <x:row r="14" ht="44" customHeight="1">
      <x:c r="A14" s="15" t="str">
        <x:v>Current-period donors</x:v>
      </x:c>
      <x:c r="B14" s="22" t="n">
        <x:v>75</x:v>
      </x:c>
      <x:c r="C14" s="23"/>
    </x:row>
    <x:row r="15" ht="44" customHeight="1">
      <x:c r="A15" s="15" t="str">
        <x:v>Gave in both periods</x:v>
      </x:c>
      <x:c r="B15" s="22" t="n">
        <x:v>45</x:v>
      </x:c>
      <x:c r="C15" s="23"/>
    </x:row>
    <x:row r="16" ht="44" customHeight="1">
      <x:c r="A16" s="15" t="str">
        <x:v>First-ever donors this period</x:v>
      </x:c>
      <x:c r="B16" s="22" t="n">
        <x:v>20</x:v>
      </x:c>
      <x:c r="C16" s="23"/>
    </x:row>
    <x:row r="17" ht="44" customHeight="1">
      <x:c r="A17" s="15" t="str">
        <x:v>Returned after skipping prior period</x:v>
      </x:c>
      <x:c r="B17" s="22" t="n">
        <x:v>10</x:v>
      </x:c>
      <x:c r="C17" s="23"/>
    </x:row>
    <x:row r="18" ht="44" customHeight="1">
      <x:c r="A18" s="15" t="str">
        <x:v>Prior donors absent this period</x:v>
      </x:c>
      <x:c r="B18" s="22" t="n">
        <x:f>IF(COUNT(B13,B15)&lt;2,"",IF(OR(B13&lt;0,B15&lt;0,B15&gt;B13),"Check cohort counts",B13-B15))</x:f>
        <x:v>55</x:v>
      </x:c>
      <x:c r="C18" s="26" t="str">
        <x:f>IF(COUNT(C13,C15)&lt;2,"",IF(OR(C13&lt;0,C15&lt;0,C15&gt;C13),"Check cohort counts",C13-C15))</x:f>
      </x:c>
    </x:row>
    <x:row r="19" ht="44" customHeight="1">
      <x:c r="A19" s="15" t="str">
        <x:v>Current-only donors</x:v>
      </x:c>
      <x:c r="B19" s="22" t="n">
        <x:f>IF(COUNT(B14,B15)&lt;2,"",IF(OR(B14&lt;0,B15&lt;0,B15&gt;B14),"Check cohort counts",B14-B15))</x:f>
        <x:v>30</x:v>
      </x:c>
      <x:c r="C19" s="26" t="str">
        <x:f>IF(COUNT(C14,C15)&lt;2,"",IF(OR(C14&lt;0,C15&lt;0,C15&gt;C14),"Check cohort counts",C14-C15))</x:f>
      </x:c>
    </x:row>
    <x:row r="20" ht="44" customHeight="1">
      <x:c r="A20" s="15" t="str">
        <x:v>Donor retention</x:v>
      </x:c>
      <x:c r="B20" s="24" t="n">
        <x:f>IF(COUNT(B13,B15)&lt;2,"",IF(B13=0,"No eligible prior cohort",IF(OR(B13&lt;0,B15&lt;0,B15&gt;B13),"Check cohort counts",B15/B13)))</x:f>
        <x:v>0.45</x:v>
      </x:c>
      <x:c r="C20" s="27" t="str">
        <x:f>IF(COUNT(C13,C15)&lt;2,"",IF(C13=0,"No eligible prior cohort",IF(OR(C13&lt;0,C15&lt;0,C15&gt;C13),"Check cohort counts",C15/C13)))</x:f>
      </x:c>
    </x:row>
    <x:row r="21" ht="44" customHeight="1">
      <x:c r="A21" s="15" t="str">
        <x:v>Current-group reconciliation</x:v>
      </x:c>
      <x:c r="B21" s="16" t="str">
        <x:f>IF(COUNT(B14:B17)&lt;4,"Earlier history not reconciled",IF(B14=SUM(B15:B17),"Counts agree","Check current groups"))</x:f>
        <x:v>Counts agree</x:v>
      </x:c>
      <x:c r="C21" s="28" t="str">
        <x:f>IF(COUNT(C14:C17)&lt;4,"Earlier history not reconciled",IF(C14=SUM(C15:C17),"Counts agree","Check current groups"))</x:f>
        <x:v>Earlier history not reconciled</x:v>
      </x:c>
    </x:row>
    <x:row r="22" ht="46" customHeight="1">
      <x:c r="A22" s="15" t="str">
        <x:v>Interpretation</x:v>
      </x:c>
      <x:c r="B22" s="16" t="str">
        <x:v>The 55 absent prior donors need review. Check payment issues, identity changes and giving timing before deciding on outreach.</x:v>
      </x:c>
      <x:c r="C22" s="17"/>
    </x:row>
    <x:row r="23" ht="46" customHeight="1">
      <x:c r="A23" s="15" t="str">
        <x:v>If earlier history is incomplete</x:v>
      </x:c>
      <x:c r="B23" s="16" t="str">
        <x:v>Describe 30 current-only donors until the earlier gift history is reconciled. Do not label all 30 new.</x:v>
      </x:c>
      <x:c r="C23" s="17"/>
    </x:row>
    <x:row r="24" ht="145" customHeight="1">
      <x:c r="A24" s="15" t="str">
        <x:v>Board-report paragraph</x:v>
      </x:c>
      <x:c r="B24" s="16" t="str">
        <x:f>IF(COUNT(B13:B15)&lt;3,"",IF(COUNT(B5:B8)&lt;4,"Enter both period date ranges",IF(OR(B5&gt;B6,B6&gt;=B7,B7&gt;B8),"Check period dates: each start must be on or before its end, and the current period must start after the prior period ends.",IF(AND(ISNUMBER(B20),ISNUMBER(B19)),"Prior period: "&amp;TEXT(B5,"yyyy-mm-dd")&amp;" to "&amp;TEXT(B6,"yyyy-mm-dd")&amp;". Current period: "&amp;TEXT(B7,"yyyy-mm-dd")&amp;" to "&amp;TEXT(B8,"yyyy-mm-dd")&amp;". Of "&amp;B13&amp;" prior-period donors, "&amp;B15&amp;" gave again: donor retention was "&amp;TEXT(B20,"0.0%")&amp;". Of "&amp;B14&amp;" current-period donors, "&amp;B19&amp;" were outside the prior cohort. "&amp;B18&amp;" prior-period donors had no qualifying current-period gift. Review their histories before outreach.",IF(ISNUMBER(B20),"Check cohort counts",B20)))))</x:f>
        <x:v>Prior period: 2024-01-01 to 2024-12-31. Current period: 2025-01-01 to 2025-12-31. Of 100 prior-period donors, 45 gave again: donor retention was 45.0%. Of 75 current-period donors, 30 were outside the prior cohort. 55 prior-period donors had no qualifying current-period gift. Review their histories before outreach.</x:v>
      </x:c>
      <x:c r="C24" s="28" t="str">
        <x:f>IF(COUNT(C13:C15)&lt;3,"",IF(COUNT(C5:C8)&lt;4,"Enter both period date ranges",IF(OR(C5&gt;C6,C6&gt;=C7,C7&gt;C8),"Check period dates: each start must be on or before its end, and the current period must start after the prior period ends.",IF(AND(ISNUMBER(C20),ISNUMBER(C19)),"Prior period: "&amp;TEXT(C5,"yyyy-mm-dd")&amp;" to "&amp;TEXT(C6,"yyyy-mm-dd")&amp;". Current period: "&amp;TEXT(C7,"yyyy-mm-dd")&amp;" to "&amp;TEXT(C8,"yyyy-mm-dd")&amp;". Of "&amp;C13&amp;" prior-period donors, "&amp;C15&amp;" gave again: donor retention was "&amp;TEXT(C20,"0.0%")&amp;". Of "&amp;C14&amp;" current-period donors, "&amp;C19&amp;" were outside the prior cohort. "&amp;C18&amp;" prior-period donors had no qualifying current-period gift. Review their histories before outreach.",IF(ISNUMBER(C20),"Check cohort counts",C20)))))</x:f>
      </x:c>
    </x:row>
    <x:row r="25" ht="44" customHeight="1">
      <x:c r="A25" s="15" t="str">
        <x:v>Record to investigate</x:v>
      </x:c>
      <x:c r="B25" s="16" t="str">
        <x:v>EXAMPLE-101 (from the separate tiny example in CohortIDs)</x:v>
      </x:c>
      <x:c r="C25" s="17"/>
    </x:row>
    <x:row r="26" ht="44" customHeight="1">
      <x:c r="A26" s="15" t="str">
        <x:v>Observation</x:v>
      </x:c>
      <x:c r="B26" s="16" t="str">
        <x:v>An ID appears in the prior-period list and not the current list.</x:v>
      </x:c>
      <x:c r="C26" s="17"/>
    </x:row>
    <x:row r="27" ht="46" customHeight="1">
      <x:c r="A27" s="15" t="str">
        <x:v>Still unknown</x:v>
      </x:c>
      <x:c r="B27" s="16" t="str">
        <x:v>Payment issue, identity change, giving schedule or another explanation.</x:v>
      </x:c>
      <x:c r="C27" s="17"/>
    </x:row>
    <x:row r="28" ht="46" customHeight="1">
      <x:c r="A28" s="15" t="str">
        <x:v>Next action</x:v>
      </x:c>
      <x:c r="B28" s="16" t="str">
        <x:v>Relationship owner reviews the controlled record and chooses the appropriate next step.</x:v>
      </x:c>
      <x:c r="C28" s="17"/>
    </x:row>
    <x:row r="29" ht="44" customHeight="1">
      <x:c r="A29" s="15" t="str">
        <x:v>Responsible person and review date</x:v>
      </x:c>
      <x:c r="B29" s="16"/>
      <x:c r="C29" s="17"/>
    </x:row>
    <x:row r="30" ht="44" customHeight="1">
      <x:c r="A30" s="3"/>
      <x:c r="B30" s="3"/>
      <x:c r="C30" s="3"/>
    </x:row>
  </x:sheetData>
  <x:dataValidations count="1">
    <x:dataValidation type="whole" operator="greaterThanOrEqual" sqref="C13:C17">
      <x:formula1>0</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21.110000610351562" hidden="0" customWidth="1"/>
    <x:col min="2" max="2" width="21.110000610351562" hidden="0" customWidth="1"/>
    <x:col min="3" max="3" width="17.219999313354492" hidden="0" customWidth="1"/>
    <x:col min="4" max="4" width="17.219999313354492" hidden="0" customWidth="1"/>
    <x:col min="5" max="5" width="17.219999313354492" hidden="0" customWidth="1"/>
    <x:col min="6" max="6" width="23.889999389648438" hidden="0" customWidth="1"/>
  </x:cols>
  <x:sheetData>
    <x:row r="1" ht="34" customHeight="1">
      <x:c r="A1" s="5" t="str">
        <x:v>Check an exact ID match</x:v>
      </x:c>
      <x:c r="B1" s="3"/>
      <x:c r="C1" s="3"/>
      <x:c r="D1" s="3"/>
      <x:c r="E1" s="3"/>
      <x:c r="F1" s="3"/>
    </x:row>
    <x:row r="2" ht="34" customHeight="1">
      <x:c r="A2" s="7" t="str">
        <x:v>A tiny fictional example: 4 prior IDs, 3 current IDs, 2 retained. Replace both amber lists.</x:v>
      </x:c>
      <x:c r="B2" s="3"/>
      <x:c r="C2" s="3"/>
      <x:c r="D2" s="3"/>
      <x:c r="E2" s="3"/>
      <x:c r="F2" s="3"/>
    </x:row>
    <x:row r="3" ht="24" customHeight="1">
      <x:c r="A3" s="8" t="str">
        <x:v>https://gratona.com/atlas/before-you-call-them-lapsed</x:v>
      </x:c>
      <x:c r="B3" s="3"/>
      <x:c r="C3" s="3"/>
      <x:c r="D3" s="3"/>
      <x:c r="E3" s="3"/>
      <x:c r="F3" s="3"/>
    </x:row>
    <x:row r="4" ht="44" customHeight="1">
      <x:c r="A4" s="3" t="str">
        <x:v>Prior donors</x:v>
      </x:c>
      <x:c r="B4" s="3"/>
      <x:c r="C4" s="3" t="str">
        <x:v>Current donors</x:v>
      </x:c>
      <x:c r="D4" s="3"/>
      <x:c r="E4" s="3" t="str">
        <x:v>Retained / retention</x:v>
      </x:c>
      <x:c r="F4" s="3"/>
    </x:row>
    <x:row r="5" ht="44" customHeight="1">
      <x:c r="A5" s="3" t="n">
        <x:f>SUM(C8:C107)</x:f>
        <x:v>4</x:v>
      </x:c>
      <x:c r="B5" s="3"/>
      <x:c r="C5" s="3" t="n">
        <x:f>SUM(D8:D107)</x:f>
        <x:v>3</x:v>
      </x:c>
      <x:c r="D5" s="3"/>
      <x:c r="E5" s="3" t="n">
        <x:f>SUM(E8:E107)</x:f>
        <x:v>2</x:v>
      </x:c>
      <x:c r="F5" s="29" t="n">
        <x:f>IF(A5=0,"No eligible prior cohort",E5/A5)</x:f>
        <x:v>0.5</x:v>
      </x:c>
    </x:row>
    <x:row r="6" ht="44" customHeight="1">
      <x:c r="A6" s="6" t="str">
        <x:v>Use stable IDs only. Remove surrounding spaces before pasting. Case is significant. Capacity: 100 IDs per list.</x:v>
      </x:c>
      <x:c r="B6" s="3"/>
      <x:c r="C6" s="3"/>
      <x:c r="D6" s="3"/>
      <x:c r="E6" s="3"/>
      <x:c r="F6" s="3"/>
    </x:row>
    <x:row r="7" ht="52" customHeight="1">
      <x:c r="A7" s="11" t="str">
        <x:v>Prior-period ID</x:v>
      </x:c>
      <x:c r="B7" s="11" t="str">
        <x:v>Current-period ID</x:v>
      </x:c>
      <x:c r="C7" s="11" t="str">
        <x:v>First prior occurrence</x:v>
      </x:c>
      <x:c r="D7" s="11" t="str">
        <x:v>First current occurrence</x:v>
      </x:c>
      <x:c r="E7" s="11" t="str">
        <x:v>Retained prior ID</x:v>
      </x:c>
      <x:c r="F7" s="11" t="str">
        <x:v>Prior record result</x:v>
      </x:c>
    </x:row>
    <x:row r="8" ht="36" customHeight="1">
      <x:c r="A8" s="30" t="str">
        <x:v>EXAMPLE-101</x:v>
      </x:c>
      <x:c r="B8" s="30" t="str">
        <x:v>EXAMPLE-102</x:v>
      </x:c>
      <x:c r="C8" s="3" t="n">
        <x:f>IF(A8="","",IF(SUM(IF(EXACT(A8,$A$8),1,0))=1,1,0))</x:f>
        <x:v>1</x:v>
      </x:c>
      <x:c r="D8" s="3" t="n">
        <x:f>IF(B8="","",IF(SUM(IF(EXACT(B8,$B$8),1,0))=1,1,0))</x:f>
        <x:v>1</x:v>
      </x:c>
      <x:c r="E8" s="3" t="n">
        <x:f>IF(A8="","",IF(C8=0,0,IF(SUM(IF(EXACT(A8,$B$8),1,0),IF(EXACT(A8,$B$9),1,0),IF(EXACT(A8,$B$10),1,0),IF(EXACT(A8,$B$11),1,0),IF(EXACT(A8,$B$12),1,0),IF(EXACT(A8,$B$13),1,0),IF(EXACT(A8,$B$14),1,0),IF(EXACT(A8,$B$15),1,0),IF(EXACT(A8,$B$16),1,0),IF(EXACT(A8,$B$17),1,0),IF(EXACT(A8,$B$18),1,0),IF(EXACT(A8,$B$19),1,0),IF(EXACT(A8,$B$20),1,0),IF(EXACT(A8,$B$21),1,0),IF(EXACT(A8,$B$22),1,0),IF(EXACT(A8,$B$23),1,0),IF(EXACT(A8,$B$24),1,0),IF(EXACT(A8,$B$25),1,0),IF(EXACT(A8,$B$26),1,0),IF(EXACT(A8,$B$27),1,0),IF(EXACT(A8,$B$28),1,0),IF(EXACT(A8,$B$29),1,0),IF(EXACT(A8,$B$30),1,0),IF(EXACT(A8,$B$31),1,0),IF(EXACT(A8,$B$32),1,0),IF(EXACT(A8,$B$33),1,0),IF(EXACT(A8,$B$34),1,0),IF(EXACT(A8,$B$35),1,0),IF(EXACT(A8,$B$36),1,0),IF(EXACT(A8,$B$37),1,0),IF(EXACT(A8,$B$38),1,0),IF(EXACT(A8,$B$39),1,0),IF(EXACT(A8,$B$40),1,0),IF(EXACT(A8,$B$41),1,0),IF(EXACT(A8,$B$42),1,0),IF(EXACT(A8,$B$43),1,0),IF(EXACT(A8,$B$44),1,0),IF(EXACT(A8,$B$45),1,0),IF(EXACT(A8,$B$46),1,0),IF(EXACT(A8,$B$47),1,0),IF(EXACT(A8,$B$48),1,0),IF(EXACT(A8,$B$49),1,0),IF(EXACT(A8,$B$50),1,0),IF(EXACT(A8,$B$51),1,0),IF(EXACT(A8,$B$52),1,0),IF(EXACT(A8,$B$53),1,0),IF(EXACT(A8,$B$54),1,0),IF(EXACT(A8,$B$55),1,0),IF(EXACT(A8,$B$56),1,0),IF(EXACT(A8,$B$57),1,0),IF(EXACT(A8,$B$58),1,0),IF(EXACT(A8,$B$59),1,0),IF(EXACT(A8,$B$60),1,0),IF(EXACT(A8,$B$61),1,0),IF(EXACT(A8,$B$62),1,0),IF(EXACT(A8,$B$63),1,0),IF(EXACT(A8,$B$64),1,0),IF(EXACT(A8,$B$65),1,0),IF(EXACT(A8,$B$66),1,0),IF(EXACT(A8,$B$67),1,0),IF(EXACT(A8,$B$68),1,0),IF(EXACT(A8,$B$69),1,0),IF(EXACT(A8,$B$70),1,0),IF(EXACT(A8,$B$71),1,0),IF(EXACT(A8,$B$72),1,0),IF(EXACT(A8,$B$73),1,0),IF(EXACT(A8,$B$74),1,0),IF(EXACT(A8,$B$75),1,0),IF(EXACT(A8,$B$76),1,0),IF(EXACT(A8,$B$77),1,0),IF(EXACT(A8,$B$78),1,0),IF(EXACT(A8,$B$79),1,0),IF(EXACT(A8,$B$80),1,0),IF(EXACT(A8,$B$81),1,0),IF(EXACT(A8,$B$82),1,0),IF(EXACT(A8,$B$83),1,0),IF(EXACT(A8,$B$84),1,0),IF(EXACT(A8,$B$85),1,0),IF(EXACT(A8,$B$86),1,0),IF(EXACT(A8,$B$87),1,0),IF(EXACT(A8,$B$88),1,0),IF(EXACT(A8,$B$89),1,0),IF(EXACT(A8,$B$90),1,0),IF(EXACT(A8,$B$91),1,0),IF(EXACT(A8,$B$92),1,0),IF(EXACT(A8,$B$93),1,0),IF(EXACT(A8,$B$94),1,0),IF(EXACT(A8,$B$95),1,0),IF(EXACT(A8,$B$96),1,0),IF(EXACT(A8,$B$97),1,0),IF(EXACT(A8,$B$98),1,0),IF(EXACT(A8,$B$99),1,0),IF(EXACT(A8,$B$100),1,0),IF(EXACT(A8,$B$101),1,0),IF(EXACT(A8,$B$102),1,0),IF(EXACT(A8,$B$103),1,0),IF(EXACT(A8,$B$104),1,0),IF(EXACT(A8,$B$105),1,0),IF(EXACT(A8,$B$106),1,0),IF(EXACT(A8,$B$107),1,0))&gt;0,1,0)))</x:f>
        <x:v>0</x:v>
      </x:c>
      <x:c r="F8" s="3" t="str">
        <x:f>IF(A8="","",IF(C8=0,"Duplicate ignored",IF(E8=1,"Retained","Absent; review record")))</x:f>
        <x:v>Absent; review record</x:v>
      </x:c>
    </x:row>
    <x:row r="9" ht="36" customHeight="1">
      <x:c r="A9" s="30" t="str">
        <x:v>EXAMPLE-102</x:v>
      </x:c>
      <x:c r="B9" s="30" t="str">
        <x:v>EXAMPLE-104</x:v>
      </x:c>
      <x:c r="C9" s="3" t="n">
        <x:f>IF(A9="","",IF(SUM(IF(EXACT(A9,$A$8),1,0),IF(EXACT(A9,$A$9),1,0))=1,1,0))</x:f>
        <x:v>1</x:v>
      </x:c>
      <x:c r="D9" s="3" t="n">
        <x:f>IF(B9="","",IF(SUM(IF(EXACT(B9,$B$8),1,0),IF(EXACT(B9,$B$9),1,0))=1,1,0))</x:f>
        <x:v>1</x:v>
      </x:c>
      <x:c r="E9" s="3" t="n">
        <x:f>IF(A9="","",IF(C9=0,0,IF(SUM(IF(EXACT(A9,$B$8),1,0),IF(EXACT(A9,$B$9),1,0),IF(EXACT(A9,$B$10),1,0),IF(EXACT(A9,$B$11),1,0),IF(EXACT(A9,$B$12),1,0),IF(EXACT(A9,$B$13),1,0),IF(EXACT(A9,$B$14),1,0),IF(EXACT(A9,$B$15),1,0),IF(EXACT(A9,$B$16),1,0),IF(EXACT(A9,$B$17),1,0),IF(EXACT(A9,$B$18),1,0),IF(EXACT(A9,$B$19),1,0),IF(EXACT(A9,$B$20),1,0),IF(EXACT(A9,$B$21),1,0),IF(EXACT(A9,$B$22),1,0),IF(EXACT(A9,$B$23),1,0),IF(EXACT(A9,$B$24),1,0),IF(EXACT(A9,$B$25),1,0),IF(EXACT(A9,$B$26),1,0),IF(EXACT(A9,$B$27),1,0),IF(EXACT(A9,$B$28),1,0),IF(EXACT(A9,$B$29),1,0),IF(EXACT(A9,$B$30),1,0),IF(EXACT(A9,$B$31),1,0),IF(EXACT(A9,$B$32),1,0),IF(EXACT(A9,$B$33),1,0),IF(EXACT(A9,$B$34),1,0),IF(EXACT(A9,$B$35),1,0),IF(EXACT(A9,$B$36),1,0),IF(EXACT(A9,$B$37),1,0),IF(EXACT(A9,$B$38),1,0),IF(EXACT(A9,$B$39),1,0),IF(EXACT(A9,$B$40),1,0),IF(EXACT(A9,$B$41),1,0),IF(EXACT(A9,$B$42),1,0),IF(EXACT(A9,$B$43),1,0),IF(EXACT(A9,$B$44),1,0),IF(EXACT(A9,$B$45),1,0),IF(EXACT(A9,$B$46),1,0),IF(EXACT(A9,$B$47),1,0),IF(EXACT(A9,$B$48),1,0),IF(EXACT(A9,$B$49),1,0),IF(EXACT(A9,$B$50),1,0),IF(EXACT(A9,$B$51),1,0),IF(EXACT(A9,$B$52),1,0),IF(EXACT(A9,$B$53),1,0),IF(EXACT(A9,$B$54),1,0),IF(EXACT(A9,$B$55),1,0),IF(EXACT(A9,$B$56),1,0),IF(EXACT(A9,$B$57),1,0),IF(EXACT(A9,$B$58),1,0),IF(EXACT(A9,$B$59),1,0),IF(EXACT(A9,$B$60),1,0),IF(EXACT(A9,$B$61),1,0),IF(EXACT(A9,$B$62),1,0),IF(EXACT(A9,$B$63),1,0),IF(EXACT(A9,$B$64),1,0),IF(EXACT(A9,$B$65),1,0),IF(EXACT(A9,$B$66),1,0),IF(EXACT(A9,$B$67),1,0),IF(EXACT(A9,$B$68),1,0),IF(EXACT(A9,$B$69),1,0),IF(EXACT(A9,$B$70),1,0),IF(EXACT(A9,$B$71),1,0),IF(EXACT(A9,$B$72),1,0),IF(EXACT(A9,$B$73),1,0),IF(EXACT(A9,$B$74),1,0),IF(EXACT(A9,$B$75),1,0),IF(EXACT(A9,$B$76),1,0),IF(EXACT(A9,$B$77),1,0),IF(EXACT(A9,$B$78),1,0),IF(EXACT(A9,$B$79),1,0),IF(EXACT(A9,$B$80),1,0),IF(EXACT(A9,$B$81),1,0),IF(EXACT(A9,$B$82),1,0),IF(EXACT(A9,$B$83),1,0),IF(EXACT(A9,$B$84),1,0),IF(EXACT(A9,$B$85),1,0),IF(EXACT(A9,$B$86),1,0),IF(EXACT(A9,$B$87),1,0),IF(EXACT(A9,$B$88),1,0),IF(EXACT(A9,$B$89),1,0),IF(EXACT(A9,$B$90),1,0),IF(EXACT(A9,$B$91),1,0),IF(EXACT(A9,$B$92),1,0),IF(EXACT(A9,$B$93),1,0),IF(EXACT(A9,$B$94),1,0),IF(EXACT(A9,$B$95),1,0),IF(EXACT(A9,$B$96),1,0),IF(EXACT(A9,$B$97),1,0),IF(EXACT(A9,$B$98),1,0),IF(EXACT(A9,$B$99),1,0),IF(EXACT(A9,$B$100),1,0),IF(EXACT(A9,$B$101),1,0),IF(EXACT(A9,$B$102),1,0),IF(EXACT(A9,$B$103),1,0),IF(EXACT(A9,$B$104),1,0),IF(EXACT(A9,$B$105),1,0),IF(EXACT(A9,$B$106),1,0),IF(EXACT(A9,$B$107),1,0))&gt;0,1,0)))</x:f>
        <x:v>1</x:v>
      </x:c>
      <x:c r="F9" s="3" t="str">
        <x:f>IF(A9="","",IF(C9=0,"Duplicate ignored",IF(E9=1,"Retained","Absent; review record")))</x:f>
        <x:v>Retained</x:v>
      </x:c>
    </x:row>
    <x:row r="10" ht="36" customHeight="1">
      <x:c r="A10" s="30" t="str">
        <x:v>EXAMPLE-103</x:v>
      </x:c>
      <x:c r="B10" s="30" t="str">
        <x:v>EXAMPLE-105</x:v>
      </x:c>
      <x:c r="C10" s="3" t="n">
        <x:f>IF(A10="","",IF(SUM(IF(EXACT(A10,$A$8),1,0),IF(EXACT(A10,$A$9),1,0),IF(EXACT(A10,$A$10),1,0))=1,1,0))</x:f>
        <x:v>1</x:v>
      </x:c>
      <x:c r="D10" s="3" t="n">
        <x:f>IF(B10="","",IF(SUM(IF(EXACT(B10,$B$8),1,0),IF(EXACT(B10,$B$9),1,0),IF(EXACT(B10,$B$10),1,0))=1,1,0))</x:f>
        <x:v>1</x:v>
      </x:c>
      <x:c r="E10" s="3" t="n">
        <x:f>IF(A10="","",IF(C10=0,0,IF(SUM(IF(EXACT(A10,$B$8),1,0),IF(EXACT(A10,$B$9),1,0),IF(EXACT(A10,$B$10),1,0),IF(EXACT(A10,$B$11),1,0),IF(EXACT(A10,$B$12),1,0),IF(EXACT(A10,$B$13),1,0),IF(EXACT(A10,$B$14),1,0),IF(EXACT(A10,$B$15),1,0),IF(EXACT(A10,$B$16),1,0),IF(EXACT(A10,$B$17),1,0),IF(EXACT(A10,$B$18),1,0),IF(EXACT(A10,$B$19),1,0),IF(EXACT(A10,$B$20),1,0),IF(EXACT(A10,$B$21),1,0),IF(EXACT(A10,$B$22),1,0),IF(EXACT(A10,$B$23),1,0),IF(EXACT(A10,$B$24),1,0),IF(EXACT(A10,$B$25),1,0),IF(EXACT(A10,$B$26),1,0),IF(EXACT(A10,$B$27),1,0),IF(EXACT(A10,$B$28),1,0),IF(EXACT(A10,$B$29),1,0),IF(EXACT(A10,$B$30),1,0),IF(EXACT(A10,$B$31),1,0),IF(EXACT(A10,$B$32),1,0),IF(EXACT(A10,$B$33),1,0),IF(EXACT(A10,$B$34),1,0),IF(EXACT(A10,$B$35),1,0),IF(EXACT(A10,$B$36),1,0),IF(EXACT(A10,$B$37),1,0),IF(EXACT(A10,$B$38),1,0),IF(EXACT(A10,$B$39),1,0),IF(EXACT(A10,$B$40),1,0),IF(EXACT(A10,$B$41),1,0),IF(EXACT(A10,$B$42),1,0),IF(EXACT(A10,$B$43),1,0),IF(EXACT(A10,$B$44),1,0),IF(EXACT(A10,$B$45),1,0),IF(EXACT(A10,$B$46),1,0),IF(EXACT(A10,$B$47),1,0),IF(EXACT(A10,$B$48),1,0),IF(EXACT(A10,$B$49),1,0),IF(EXACT(A10,$B$50),1,0),IF(EXACT(A10,$B$51),1,0),IF(EXACT(A10,$B$52),1,0),IF(EXACT(A10,$B$53),1,0),IF(EXACT(A10,$B$54),1,0),IF(EXACT(A10,$B$55),1,0),IF(EXACT(A10,$B$56),1,0),IF(EXACT(A10,$B$57),1,0),IF(EXACT(A10,$B$58),1,0),IF(EXACT(A10,$B$59),1,0),IF(EXACT(A10,$B$60),1,0),IF(EXACT(A10,$B$61),1,0),IF(EXACT(A10,$B$62),1,0),IF(EXACT(A10,$B$63),1,0),IF(EXACT(A10,$B$64),1,0),IF(EXACT(A10,$B$65),1,0),IF(EXACT(A10,$B$66),1,0),IF(EXACT(A10,$B$67),1,0),IF(EXACT(A10,$B$68),1,0),IF(EXACT(A10,$B$69),1,0),IF(EXACT(A10,$B$70),1,0),IF(EXACT(A10,$B$71),1,0),IF(EXACT(A10,$B$72),1,0),IF(EXACT(A10,$B$73),1,0),IF(EXACT(A10,$B$74),1,0),IF(EXACT(A10,$B$75),1,0),IF(EXACT(A10,$B$76),1,0),IF(EXACT(A10,$B$77),1,0),IF(EXACT(A10,$B$78),1,0),IF(EXACT(A10,$B$79),1,0),IF(EXACT(A10,$B$80),1,0),IF(EXACT(A10,$B$81),1,0),IF(EXACT(A10,$B$82),1,0),IF(EXACT(A10,$B$83),1,0),IF(EXACT(A10,$B$84),1,0),IF(EXACT(A10,$B$85),1,0),IF(EXACT(A10,$B$86),1,0),IF(EXACT(A10,$B$87),1,0),IF(EXACT(A10,$B$88),1,0),IF(EXACT(A10,$B$89),1,0),IF(EXACT(A10,$B$90),1,0),IF(EXACT(A10,$B$91),1,0),IF(EXACT(A10,$B$92),1,0),IF(EXACT(A10,$B$93),1,0),IF(EXACT(A10,$B$94),1,0),IF(EXACT(A10,$B$95),1,0),IF(EXACT(A10,$B$96),1,0),IF(EXACT(A10,$B$97),1,0),IF(EXACT(A10,$B$98),1,0),IF(EXACT(A10,$B$99),1,0),IF(EXACT(A10,$B$100),1,0),IF(EXACT(A10,$B$101),1,0),IF(EXACT(A10,$B$102),1,0),IF(EXACT(A10,$B$103),1,0),IF(EXACT(A10,$B$104),1,0),IF(EXACT(A10,$B$105),1,0),IF(EXACT(A10,$B$106),1,0),IF(EXACT(A10,$B$107),1,0))&gt;0,1,0)))</x:f>
        <x:v>0</x:v>
      </x:c>
      <x:c r="F10" s="3" t="str">
        <x:f>IF(A10="","",IF(C10=0,"Duplicate ignored",IF(E10=1,"Retained","Absent; review record")))</x:f>
        <x:v>Absent; review record</x:v>
      </x:c>
    </x:row>
    <x:row r="11" ht="36" customHeight="1">
      <x:c r="A11" s="30" t="str">
        <x:v>EXAMPLE-104</x:v>
      </x:c>
      <x:c r="B11" s="30"/>
      <x:c r="C11" s="3" t="n">
        <x:f>IF(A11="","",IF(SUM(IF(EXACT(A11,$A$8),1,0),IF(EXACT(A11,$A$9),1,0),IF(EXACT(A11,$A$10),1,0),IF(EXACT(A11,$A$11),1,0))=1,1,0))</x:f>
        <x:v>1</x:v>
      </x:c>
      <x:c r="D11" s="3" t="str">
        <x:f>IF(B11="","",IF(SUM(IF(EXACT(B11,$B$8),1,0),IF(EXACT(B11,$B$9),1,0),IF(EXACT(B11,$B$10),1,0),IF(EXACT(B11,$B$11),1,0))=1,1,0))</x:f>
      </x:c>
      <x:c r="E11" s="3" t="n">
        <x:f>IF(A11="","",IF(C11=0,0,IF(SUM(IF(EXACT(A11,$B$8),1,0),IF(EXACT(A11,$B$9),1,0),IF(EXACT(A11,$B$10),1,0),IF(EXACT(A11,$B$11),1,0),IF(EXACT(A11,$B$12),1,0),IF(EXACT(A11,$B$13),1,0),IF(EXACT(A11,$B$14),1,0),IF(EXACT(A11,$B$15),1,0),IF(EXACT(A11,$B$16),1,0),IF(EXACT(A11,$B$17),1,0),IF(EXACT(A11,$B$18),1,0),IF(EXACT(A11,$B$19),1,0),IF(EXACT(A11,$B$20),1,0),IF(EXACT(A11,$B$21),1,0),IF(EXACT(A11,$B$22),1,0),IF(EXACT(A11,$B$23),1,0),IF(EXACT(A11,$B$24),1,0),IF(EXACT(A11,$B$25),1,0),IF(EXACT(A11,$B$26),1,0),IF(EXACT(A11,$B$27),1,0),IF(EXACT(A11,$B$28),1,0),IF(EXACT(A11,$B$29),1,0),IF(EXACT(A11,$B$30),1,0),IF(EXACT(A11,$B$31),1,0),IF(EXACT(A11,$B$32),1,0),IF(EXACT(A11,$B$33),1,0),IF(EXACT(A11,$B$34),1,0),IF(EXACT(A11,$B$35),1,0),IF(EXACT(A11,$B$36),1,0),IF(EXACT(A11,$B$37),1,0),IF(EXACT(A11,$B$38),1,0),IF(EXACT(A11,$B$39),1,0),IF(EXACT(A11,$B$40),1,0),IF(EXACT(A11,$B$41),1,0),IF(EXACT(A11,$B$42),1,0),IF(EXACT(A11,$B$43),1,0),IF(EXACT(A11,$B$44),1,0),IF(EXACT(A11,$B$45),1,0),IF(EXACT(A11,$B$46),1,0),IF(EXACT(A11,$B$47),1,0),IF(EXACT(A11,$B$48),1,0),IF(EXACT(A11,$B$49),1,0),IF(EXACT(A11,$B$50),1,0),IF(EXACT(A11,$B$51),1,0),IF(EXACT(A11,$B$52),1,0),IF(EXACT(A11,$B$53),1,0),IF(EXACT(A11,$B$54),1,0),IF(EXACT(A11,$B$55),1,0),IF(EXACT(A11,$B$56),1,0),IF(EXACT(A11,$B$57),1,0),IF(EXACT(A11,$B$58),1,0),IF(EXACT(A11,$B$59),1,0),IF(EXACT(A11,$B$60),1,0),IF(EXACT(A11,$B$61),1,0),IF(EXACT(A11,$B$62),1,0),IF(EXACT(A11,$B$63),1,0),IF(EXACT(A11,$B$64),1,0),IF(EXACT(A11,$B$65),1,0),IF(EXACT(A11,$B$66),1,0),IF(EXACT(A11,$B$67),1,0),IF(EXACT(A11,$B$68),1,0),IF(EXACT(A11,$B$69),1,0),IF(EXACT(A11,$B$70),1,0),IF(EXACT(A11,$B$71),1,0),IF(EXACT(A11,$B$72),1,0),IF(EXACT(A11,$B$73),1,0),IF(EXACT(A11,$B$74),1,0),IF(EXACT(A11,$B$75),1,0),IF(EXACT(A11,$B$76),1,0),IF(EXACT(A11,$B$77),1,0),IF(EXACT(A11,$B$78),1,0),IF(EXACT(A11,$B$79),1,0),IF(EXACT(A11,$B$80),1,0),IF(EXACT(A11,$B$81),1,0),IF(EXACT(A11,$B$82),1,0),IF(EXACT(A11,$B$83),1,0),IF(EXACT(A11,$B$84),1,0),IF(EXACT(A11,$B$85),1,0),IF(EXACT(A11,$B$86),1,0),IF(EXACT(A11,$B$87),1,0),IF(EXACT(A11,$B$88),1,0),IF(EXACT(A11,$B$89),1,0),IF(EXACT(A11,$B$90),1,0),IF(EXACT(A11,$B$91),1,0),IF(EXACT(A11,$B$92),1,0),IF(EXACT(A11,$B$93),1,0),IF(EXACT(A11,$B$94),1,0),IF(EXACT(A11,$B$95),1,0),IF(EXACT(A11,$B$96),1,0),IF(EXACT(A11,$B$97),1,0),IF(EXACT(A11,$B$98),1,0),IF(EXACT(A11,$B$99),1,0),IF(EXACT(A11,$B$100),1,0),IF(EXACT(A11,$B$101),1,0),IF(EXACT(A11,$B$102),1,0),IF(EXACT(A11,$B$103),1,0),IF(EXACT(A11,$B$104),1,0),IF(EXACT(A11,$B$105),1,0),IF(EXACT(A11,$B$106),1,0),IF(EXACT(A11,$B$107),1,0))&gt;0,1,0)))</x:f>
        <x:v>1</x:v>
      </x:c>
      <x:c r="F11" s="3" t="str">
        <x:f>IF(A11="","",IF(C11=0,"Duplicate ignored",IF(E11=1,"Retained","Absent; review record")))</x:f>
        <x:v>Retained</x:v>
      </x:c>
    </x:row>
    <x:row r="12" ht="36" customHeight="1">
      <x:c r="A12" s="30"/>
      <x:c r="B12" s="30"/>
      <x:c r="C12" s="3" t="str">
        <x:f>IF(A12="","",IF(SUM(IF(EXACT(A12,$A$8),1,0),IF(EXACT(A12,$A$9),1,0),IF(EXACT(A12,$A$10),1,0),IF(EXACT(A12,$A$11),1,0),IF(EXACT(A12,$A$12),1,0))=1,1,0))</x:f>
      </x:c>
      <x:c r="D12" s="3" t="str">
        <x:f>IF(B12="","",IF(SUM(IF(EXACT(B12,$B$8),1,0),IF(EXACT(B12,$B$9),1,0),IF(EXACT(B12,$B$10),1,0),IF(EXACT(B12,$B$11),1,0),IF(EXACT(B12,$B$12),1,0))=1,1,0))</x:f>
      </x:c>
      <x:c r="E12" s="3" t="str">
        <x:f>IF(A12="","",IF(C12=0,0,IF(SUM(IF(EXACT(A12,$B$8),1,0),IF(EXACT(A12,$B$9),1,0),IF(EXACT(A12,$B$10),1,0),IF(EXACT(A12,$B$11),1,0),IF(EXACT(A12,$B$12),1,0),IF(EXACT(A12,$B$13),1,0),IF(EXACT(A12,$B$14),1,0),IF(EXACT(A12,$B$15),1,0),IF(EXACT(A12,$B$16),1,0),IF(EXACT(A12,$B$17),1,0),IF(EXACT(A12,$B$18),1,0),IF(EXACT(A12,$B$19),1,0),IF(EXACT(A12,$B$20),1,0),IF(EXACT(A12,$B$21),1,0),IF(EXACT(A12,$B$22),1,0),IF(EXACT(A12,$B$23),1,0),IF(EXACT(A12,$B$24),1,0),IF(EXACT(A12,$B$25),1,0),IF(EXACT(A12,$B$26),1,0),IF(EXACT(A12,$B$27),1,0),IF(EXACT(A12,$B$28),1,0),IF(EXACT(A12,$B$29),1,0),IF(EXACT(A12,$B$30),1,0),IF(EXACT(A12,$B$31),1,0),IF(EXACT(A12,$B$32),1,0),IF(EXACT(A12,$B$33),1,0),IF(EXACT(A12,$B$34),1,0),IF(EXACT(A12,$B$35),1,0),IF(EXACT(A12,$B$36),1,0),IF(EXACT(A12,$B$37),1,0),IF(EXACT(A12,$B$38),1,0),IF(EXACT(A12,$B$39),1,0),IF(EXACT(A12,$B$40),1,0),IF(EXACT(A12,$B$41),1,0),IF(EXACT(A12,$B$42),1,0),IF(EXACT(A12,$B$43),1,0),IF(EXACT(A12,$B$44),1,0),IF(EXACT(A12,$B$45),1,0),IF(EXACT(A12,$B$46),1,0),IF(EXACT(A12,$B$47),1,0),IF(EXACT(A12,$B$48),1,0),IF(EXACT(A12,$B$49),1,0),IF(EXACT(A12,$B$50),1,0),IF(EXACT(A12,$B$51),1,0),IF(EXACT(A12,$B$52),1,0),IF(EXACT(A12,$B$53),1,0),IF(EXACT(A12,$B$54),1,0),IF(EXACT(A12,$B$55),1,0),IF(EXACT(A12,$B$56),1,0),IF(EXACT(A12,$B$57),1,0),IF(EXACT(A12,$B$58),1,0),IF(EXACT(A12,$B$59),1,0),IF(EXACT(A12,$B$60),1,0),IF(EXACT(A12,$B$61),1,0),IF(EXACT(A12,$B$62),1,0),IF(EXACT(A12,$B$63),1,0),IF(EXACT(A12,$B$64),1,0),IF(EXACT(A12,$B$65),1,0),IF(EXACT(A12,$B$66),1,0),IF(EXACT(A12,$B$67),1,0),IF(EXACT(A12,$B$68),1,0),IF(EXACT(A12,$B$69),1,0),IF(EXACT(A12,$B$70),1,0),IF(EXACT(A12,$B$71),1,0),IF(EXACT(A12,$B$72),1,0),IF(EXACT(A12,$B$73),1,0),IF(EXACT(A12,$B$74),1,0),IF(EXACT(A12,$B$75),1,0),IF(EXACT(A12,$B$76),1,0),IF(EXACT(A12,$B$77),1,0),IF(EXACT(A12,$B$78),1,0),IF(EXACT(A12,$B$79),1,0),IF(EXACT(A12,$B$80),1,0),IF(EXACT(A12,$B$81),1,0),IF(EXACT(A12,$B$82),1,0),IF(EXACT(A12,$B$83),1,0),IF(EXACT(A12,$B$84),1,0),IF(EXACT(A12,$B$85),1,0),IF(EXACT(A12,$B$86),1,0),IF(EXACT(A12,$B$87),1,0),IF(EXACT(A12,$B$88),1,0),IF(EXACT(A12,$B$89),1,0),IF(EXACT(A12,$B$90),1,0),IF(EXACT(A12,$B$91),1,0),IF(EXACT(A12,$B$92),1,0),IF(EXACT(A12,$B$93),1,0),IF(EXACT(A12,$B$94),1,0),IF(EXACT(A12,$B$95),1,0),IF(EXACT(A12,$B$96),1,0),IF(EXACT(A12,$B$97),1,0),IF(EXACT(A12,$B$98),1,0),IF(EXACT(A12,$B$99),1,0),IF(EXACT(A12,$B$100),1,0),IF(EXACT(A12,$B$101),1,0),IF(EXACT(A12,$B$102),1,0),IF(EXACT(A12,$B$103),1,0),IF(EXACT(A12,$B$104),1,0),IF(EXACT(A12,$B$105),1,0),IF(EXACT(A12,$B$106),1,0),IF(EXACT(A12,$B$107),1,0))&gt;0,1,0)))</x:f>
      </x:c>
      <x:c r="F12" s="3" t="str">
        <x:f>IF(A12="","",IF(C12=0,"Duplicate ignored",IF(E12=1,"Retained","Absent; review record")))</x:f>
      </x:c>
    </x:row>
    <x:row r="13" ht="36" customHeight="1">
      <x:c r="A13" s="30"/>
      <x:c r="B13" s="30"/>
      <x:c r="C13" s="3" t="str">
        <x:f>IF(A13="","",IF(SUM(IF(EXACT(A13,$A$8),1,0),IF(EXACT(A13,$A$9),1,0),IF(EXACT(A13,$A$10),1,0),IF(EXACT(A13,$A$11),1,0),IF(EXACT(A13,$A$12),1,0),IF(EXACT(A13,$A$13),1,0))=1,1,0))</x:f>
      </x:c>
      <x:c r="D13" s="3" t="str">
        <x:f>IF(B13="","",IF(SUM(IF(EXACT(B13,$B$8),1,0),IF(EXACT(B13,$B$9),1,0),IF(EXACT(B13,$B$10),1,0),IF(EXACT(B13,$B$11),1,0),IF(EXACT(B13,$B$12),1,0),IF(EXACT(B13,$B$13),1,0))=1,1,0))</x:f>
      </x:c>
      <x:c r="E13" s="3" t="str">
        <x:f>IF(A13="","",IF(C13=0,0,IF(SUM(IF(EXACT(A13,$B$8),1,0),IF(EXACT(A13,$B$9),1,0),IF(EXACT(A13,$B$10),1,0),IF(EXACT(A13,$B$11),1,0),IF(EXACT(A13,$B$12),1,0),IF(EXACT(A13,$B$13),1,0),IF(EXACT(A13,$B$14),1,0),IF(EXACT(A13,$B$15),1,0),IF(EXACT(A13,$B$16),1,0),IF(EXACT(A13,$B$17),1,0),IF(EXACT(A13,$B$18),1,0),IF(EXACT(A13,$B$19),1,0),IF(EXACT(A13,$B$20),1,0),IF(EXACT(A13,$B$21),1,0),IF(EXACT(A13,$B$22),1,0),IF(EXACT(A13,$B$23),1,0),IF(EXACT(A13,$B$24),1,0),IF(EXACT(A13,$B$25),1,0),IF(EXACT(A13,$B$26),1,0),IF(EXACT(A13,$B$27),1,0),IF(EXACT(A13,$B$28),1,0),IF(EXACT(A13,$B$29),1,0),IF(EXACT(A13,$B$30),1,0),IF(EXACT(A13,$B$31),1,0),IF(EXACT(A13,$B$32),1,0),IF(EXACT(A13,$B$33),1,0),IF(EXACT(A13,$B$34),1,0),IF(EXACT(A13,$B$35),1,0),IF(EXACT(A13,$B$36),1,0),IF(EXACT(A13,$B$37),1,0),IF(EXACT(A13,$B$38),1,0),IF(EXACT(A13,$B$39),1,0),IF(EXACT(A13,$B$40),1,0),IF(EXACT(A13,$B$41),1,0),IF(EXACT(A13,$B$42),1,0),IF(EXACT(A13,$B$43),1,0),IF(EXACT(A13,$B$44),1,0),IF(EXACT(A13,$B$45),1,0),IF(EXACT(A13,$B$46),1,0),IF(EXACT(A13,$B$47),1,0),IF(EXACT(A13,$B$48),1,0),IF(EXACT(A13,$B$49),1,0),IF(EXACT(A13,$B$50),1,0),IF(EXACT(A13,$B$51),1,0),IF(EXACT(A13,$B$52),1,0),IF(EXACT(A13,$B$53),1,0),IF(EXACT(A13,$B$54),1,0),IF(EXACT(A13,$B$55),1,0),IF(EXACT(A13,$B$56),1,0),IF(EXACT(A13,$B$57),1,0),IF(EXACT(A13,$B$58),1,0),IF(EXACT(A13,$B$59),1,0),IF(EXACT(A13,$B$60),1,0),IF(EXACT(A13,$B$61),1,0),IF(EXACT(A13,$B$62),1,0),IF(EXACT(A13,$B$63),1,0),IF(EXACT(A13,$B$64),1,0),IF(EXACT(A13,$B$65),1,0),IF(EXACT(A13,$B$66),1,0),IF(EXACT(A13,$B$67),1,0),IF(EXACT(A13,$B$68),1,0),IF(EXACT(A13,$B$69),1,0),IF(EXACT(A13,$B$70),1,0),IF(EXACT(A13,$B$71),1,0),IF(EXACT(A13,$B$72),1,0),IF(EXACT(A13,$B$73),1,0),IF(EXACT(A13,$B$74),1,0),IF(EXACT(A13,$B$75),1,0),IF(EXACT(A13,$B$76),1,0),IF(EXACT(A13,$B$77),1,0),IF(EXACT(A13,$B$78),1,0),IF(EXACT(A13,$B$79),1,0),IF(EXACT(A13,$B$80),1,0),IF(EXACT(A13,$B$81),1,0),IF(EXACT(A13,$B$82),1,0),IF(EXACT(A13,$B$83),1,0),IF(EXACT(A13,$B$84),1,0),IF(EXACT(A13,$B$85),1,0),IF(EXACT(A13,$B$86),1,0),IF(EXACT(A13,$B$87),1,0),IF(EXACT(A13,$B$88),1,0),IF(EXACT(A13,$B$89),1,0),IF(EXACT(A13,$B$90),1,0),IF(EXACT(A13,$B$91),1,0),IF(EXACT(A13,$B$92),1,0),IF(EXACT(A13,$B$93),1,0),IF(EXACT(A13,$B$94),1,0),IF(EXACT(A13,$B$95),1,0),IF(EXACT(A13,$B$96),1,0),IF(EXACT(A13,$B$97),1,0),IF(EXACT(A13,$B$98),1,0),IF(EXACT(A13,$B$99),1,0),IF(EXACT(A13,$B$100),1,0),IF(EXACT(A13,$B$101),1,0),IF(EXACT(A13,$B$102),1,0),IF(EXACT(A13,$B$103),1,0),IF(EXACT(A13,$B$104),1,0),IF(EXACT(A13,$B$105),1,0),IF(EXACT(A13,$B$106),1,0),IF(EXACT(A13,$B$107),1,0))&gt;0,1,0)))</x:f>
      </x:c>
      <x:c r="F13" s="3" t="str">
        <x:f>IF(A13="","",IF(C13=0,"Duplicate ignored",IF(E13=1,"Retained","Absent; review record")))</x:f>
      </x:c>
    </x:row>
    <x:row r="14" ht="36" customHeight="1">
      <x:c r="A14" s="30"/>
      <x:c r="B14" s="30"/>
      <x:c r="C14" s="3" t="str">
        <x:f>IF(A14="","",IF(SUM(IF(EXACT(A14,$A$8),1,0),IF(EXACT(A14,$A$9),1,0),IF(EXACT(A14,$A$10),1,0),IF(EXACT(A14,$A$11),1,0),IF(EXACT(A14,$A$12),1,0),IF(EXACT(A14,$A$13),1,0),IF(EXACT(A14,$A$14),1,0))=1,1,0))</x:f>
      </x:c>
      <x:c r="D14" s="3" t="str">
        <x:f>IF(B14="","",IF(SUM(IF(EXACT(B14,$B$8),1,0),IF(EXACT(B14,$B$9),1,0),IF(EXACT(B14,$B$10),1,0),IF(EXACT(B14,$B$11),1,0),IF(EXACT(B14,$B$12),1,0),IF(EXACT(B14,$B$13),1,0),IF(EXACT(B14,$B$14),1,0))=1,1,0))</x:f>
      </x:c>
      <x:c r="E14" s="3" t="str">
        <x:f>IF(A14="","",IF(C14=0,0,IF(SUM(IF(EXACT(A14,$B$8),1,0),IF(EXACT(A14,$B$9),1,0),IF(EXACT(A14,$B$10),1,0),IF(EXACT(A14,$B$11),1,0),IF(EXACT(A14,$B$12),1,0),IF(EXACT(A14,$B$13),1,0),IF(EXACT(A14,$B$14),1,0),IF(EXACT(A14,$B$15),1,0),IF(EXACT(A14,$B$16),1,0),IF(EXACT(A14,$B$17),1,0),IF(EXACT(A14,$B$18),1,0),IF(EXACT(A14,$B$19),1,0),IF(EXACT(A14,$B$20),1,0),IF(EXACT(A14,$B$21),1,0),IF(EXACT(A14,$B$22),1,0),IF(EXACT(A14,$B$23),1,0),IF(EXACT(A14,$B$24),1,0),IF(EXACT(A14,$B$25),1,0),IF(EXACT(A14,$B$26),1,0),IF(EXACT(A14,$B$27),1,0),IF(EXACT(A14,$B$28),1,0),IF(EXACT(A14,$B$29),1,0),IF(EXACT(A14,$B$30),1,0),IF(EXACT(A14,$B$31),1,0),IF(EXACT(A14,$B$32),1,0),IF(EXACT(A14,$B$33),1,0),IF(EXACT(A14,$B$34),1,0),IF(EXACT(A14,$B$35),1,0),IF(EXACT(A14,$B$36),1,0),IF(EXACT(A14,$B$37),1,0),IF(EXACT(A14,$B$38),1,0),IF(EXACT(A14,$B$39),1,0),IF(EXACT(A14,$B$40),1,0),IF(EXACT(A14,$B$41),1,0),IF(EXACT(A14,$B$42),1,0),IF(EXACT(A14,$B$43),1,0),IF(EXACT(A14,$B$44),1,0),IF(EXACT(A14,$B$45),1,0),IF(EXACT(A14,$B$46),1,0),IF(EXACT(A14,$B$47),1,0),IF(EXACT(A14,$B$48),1,0),IF(EXACT(A14,$B$49),1,0),IF(EXACT(A14,$B$50),1,0),IF(EXACT(A14,$B$51),1,0),IF(EXACT(A14,$B$52),1,0),IF(EXACT(A14,$B$53),1,0),IF(EXACT(A14,$B$54),1,0),IF(EXACT(A14,$B$55),1,0),IF(EXACT(A14,$B$56),1,0),IF(EXACT(A14,$B$57),1,0),IF(EXACT(A14,$B$58),1,0),IF(EXACT(A14,$B$59),1,0),IF(EXACT(A14,$B$60),1,0),IF(EXACT(A14,$B$61),1,0),IF(EXACT(A14,$B$62),1,0),IF(EXACT(A14,$B$63),1,0),IF(EXACT(A14,$B$64),1,0),IF(EXACT(A14,$B$65),1,0),IF(EXACT(A14,$B$66),1,0),IF(EXACT(A14,$B$67),1,0),IF(EXACT(A14,$B$68),1,0),IF(EXACT(A14,$B$69),1,0),IF(EXACT(A14,$B$70),1,0),IF(EXACT(A14,$B$71),1,0),IF(EXACT(A14,$B$72),1,0),IF(EXACT(A14,$B$73),1,0),IF(EXACT(A14,$B$74),1,0),IF(EXACT(A14,$B$75),1,0),IF(EXACT(A14,$B$76),1,0),IF(EXACT(A14,$B$77),1,0),IF(EXACT(A14,$B$78),1,0),IF(EXACT(A14,$B$79),1,0),IF(EXACT(A14,$B$80),1,0),IF(EXACT(A14,$B$81),1,0),IF(EXACT(A14,$B$82),1,0),IF(EXACT(A14,$B$83),1,0),IF(EXACT(A14,$B$84),1,0),IF(EXACT(A14,$B$85),1,0),IF(EXACT(A14,$B$86),1,0),IF(EXACT(A14,$B$87),1,0),IF(EXACT(A14,$B$88),1,0),IF(EXACT(A14,$B$89),1,0),IF(EXACT(A14,$B$90),1,0),IF(EXACT(A14,$B$91),1,0),IF(EXACT(A14,$B$92),1,0),IF(EXACT(A14,$B$93),1,0),IF(EXACT(A14,$B$94),1,0),IF(EXACT(A14,$B$95),1,0),IF(EXACT(A14,$B$96),1,0),IF(EXACT(A14,$B$97),1,0),IF(EXACT(A14,$B$98),1,0),IF(EXACT(A14,$B$99),1,0),IF(EXACT(A14,$B$100),1,0),IF(EXACT(A14,$B$101),1,0),IF(EXACT(A14,$B$102),1,0),IF(EXACT(A14,$B$103),1,0),IF(EXACT(A14,$B$104),1,0),IF(EXACT(A14,$B$105),1,0),IF(EXACT(A14,$B$106),1,0),IF(EXACT(A14,$B$107),1,0))&gt;0,1,0)))</x:f>
      </x:c>
      <x:c r="F14" s="3" t="str">
        <x:f>IF(A14="","",IF(C14=0,"Duplicate ignored",IF(E14=1,"Retained","Absent; review record")))</x:f>
      </x:c>
    </x:row>
    <x:row r="15" ht="36" customHeight="1">
      <x:c r="A15" s="30"/>
      <x:c r="B15" s="30"/>
      <x:c r="C15" s="3" t="str">
        <x:f>IF(A15="","",IF(SUM(IF(EXACT(A15,$A$8),1,0),IF(EXACT(A15,$A$9),1,0),IF(EXACT(A15,$A$10),1,0),IF(EXACT(A15,$A$11),1,0),IF(EXACT(A15,$A$12),1,0),IF(EXACT(A15,$A$13),1,0),IF(EXACT(A15,$A$14),1,0),IF(EXACT(A15,$A$15),1,0))=1,1,0))</x:f>
      </x:c>
      <x:c r="D15" s="3" t="str">
        <x:f>IF(B15="","",IF(SUM(IF(EXACT(B15,$B$8),1,0),IF(EXACT(B15,$B$9),1,0),IF(EXACT(B15,$B$10),1,0),IF(EXACT(B15,$B$11),1,0),IF(EXACT(B15,$B$12),1,0),IF(EXACT(B15,$B$13),1,0),IF(EXACT(B15,$B$14),1,0),IF(EXACT(B15,$B$15),1,0))=1,1,0))</x:f>
      </x:c>
      <x:c r="E15" s="3" t="str">
        <x:f>IF(A15="","",IF(C15=0,0,IF(SUM(IF(EXACT(A15,$B$8),1,0),IF(EXACT(A15,$B$9),1,0),IF(EXACT(A15,$B$10),1,0),IF(EXACT(A15,$B$11),1,0),IF(EXACT(A15,$B$12),1,0),IF(EXACT(A15,$B$13),1,0),IF(EXACT(A15,$B$14),1,0),IF(EXACT(A15,$B$15),1,0),IF(EXACT(A15,$B$16),1,0),IF(EXACT(A15,$B$17),1,0),IF(EXACT(A15,$B$18),1,0),IF(EXACT(A15,$B$19),1,0),IF(EXACT(A15,$B$20),1,0),IF(EXACT(A15,$B$21),1,0),IF(EXACT(A15,$B$22),1,0),IF(EXACT(A15,$B$23),1,0),IF(EXACT(A15,$B$24),1,0),IF(EXACT(A15,$B$25),1,0),IF(EXACT(A15,$B$26),1,0),IF(EXACT(A15,$B$27),1,0),IF(EXACT(A15,$B$28),1,0),IF(EXACT(A15,$B$29),1,0),IF(EXACT(A15,$B$30),1,0),IF(EXACT(A15,$B$31),1,0),IF(EXACT(A15,$B$32),1,0),IF(EXACT(A15,$B$33),1,0),IF(EXACT(A15,$B$34),1,0),IF(EXACT(A15,$B$35),1,0),IF(EXACT(A15,$B$36),1,0),IF(EXACT(A15,$B$37),1,0),IF(EXACT(A15,$B$38),1,0),IF(EXACT(A15,$B$39),1,0),IF(EXACT(A15,$B$40),1,0),IF(EXACT(A15,$B$41),1,0),IF(EXACT(A15,$B$42),1,0),IF(EXACT(A15,$B$43),1,0),IF(EXACT(A15,$B$44),1,0),IF(EXACT(A15,$B$45),1,0),IF(EXACT(A15,$B$46),1,0),IF(EXACT(A15,$B$47),1,0),IF(EXACT(A15,$B$48),1,0),IF(EXACT(A15,$B$49),1,0),IF(EXACT(A15,$B$50),1,0),IF(EXACT(A15,$B$51),1,0),IF(EXACT(A15,$B$52),1,0),IF(EXACT(A15,$B$53),1,0),IF(EXACT(A15,$B$54),1,0),IF(EXACT(A15,$B$55),1,0),IF(EXACT(A15,$B$56),1,0),IF(EXACT(A15,$B$57),1,0),IF(EXACT(A15,$B$58),1,0),IF(EXACT(A15,$B$59),1,0),IF(EXACT(A15,$B$60),1,0),IF(EXACT(A15,$B$61),1,0),IF(EXACT(A15,$B$62),1,0),IF(EXACT(A15,$B$63),1,0),IF(EXACT(A15,$B$64),1,0),IF(EXACT(A15,$B$65),1,0),IF(EXACT(A15,$B$66),1,0),IF(EXACT(A15,$B$67),1,0),IF(EXACT(A15,$B$68),1,0),IF(EXACT(A15,$B$69),1,0),IF(EXACT(A15,$B$70),1,0),IF(EXACT(A15,$B$71),1,0),IF(EXACT(A15,$B$72),1,0),IF(EXACT(A15,$B$73),1,0),IF(EXACT(A15,$B$74),1,0),IF(EXACT(A15,$B$75),1,0),IF(EXACT(A15,$B$76),1,0),IF(EXACT(A15,$B$77),1,0),IF(EXACT(A15,$B$78),1,0),IF(EXACT(A15,$B$79),1,0),IF(EXACT(A15,$B$80),1,0),IF(EXACT(A15,$B$81),1,0),IF(EXACT(A15,$B$82),1,0),IF(EXACT(A15,$B$83),1,0),IF(EXACT(A15,$B$84),1,0),IF(EXACT(A15,$B$85),1,0),IF(EXACT(A15,$B$86),1,0),IF(EXACT(A15,$B$87),1,0),IF(EXACT(A15,$B$88),1,0),IF(EXACT(A15,$B$89),1,0),IF(EXACT(A15,$B$90),1,0),IF(EXACT(A15,$B$91),1,0),IF(EXACT(A15,$B$92),1,0),IF(EXACT(A15,$B$93),1,0),IF(EXACT(A15,$B$94),1,0),IF(EXACT(A15,$B$95),1,0),IF(EXACT(A15,$B$96),1,0),IF(EXACT(A15,$B$97),1,0),IF(EXACT(A15,$B$98),1,0),IF(EXACT(A15,$B$99),1,0),IF(EXACT(A15,$B$100),1,0),IF(EXACT(A15,$B$101),1,0),IF(EXACT(A15,$B$102),1,0),IF(EXACT(A15,$B$103),1,0),IF(EXACT(A15,$B$104),1,0),IF(EXACT(A15,$B$105),1,0),IF(EXACT(A15,$B$106),1,0),IF(EXACT(A15,$B$107),1,0))&gt;0,1,0)))</x:f>
      </x:c>
      <x:c r="F15" s="3" t="str">
        <x:f>IF(A15="","",IF(C15=0,"Duplicate ignored",IF(E15=1,"Retained","Absent; review record")))</x:f>
      </x:c>
    </x:row>
    <x:row r="16" ht="36" customHeight="1">
      <x:c r="A16" s="30"/>
      <x:c r="B16" s="30"/>
      <x:c r="C16" s="3" t="str">
        <x:f>IF(A16="","",IF(SUM(IF(EXACT(A16,$A$8),1,0),IF(EXACT(A16,$A$9),1,0),IF(EXACT(A16,$A$10),1,0),IF(EXACT(A16,$A$11),1,0),IF(EXACT(A16,$A$12),1,0),IF(EXACT(A16,$A$13),1,0),IF(EXACT(A16,$A$14),1,0),IF(EXACT(A16,$A$15),1,0),IF(EXACT(A16,$A$16),1,0))=1,1,0))</x:f>
      </x:c>
      <x:c r="D16" s="3" t="str">
        <x:f>IF(B16="","",IF(SUM(IF(EXACT(B16,$B$8),1,0),IF(EXACT(B16,$B$9),1,0),IF(EXACT(B16,$B$10),1,0),IF(EXACT(B16,$B$11),1,0),IF(EXACT(B16,$B$12),1,0),IF(EXACT(B16,$B$13),1,0),IF(EXACT(B16,$B$14),1,0),IF(EXACT(B16,$B$15),1,0),IF(EXACT(B16,$B$16),1,0))=1,1,0))</x:f>
      </x:c>
      <x:c r="E16" s="3" t="str">
        <x:f>IF(A16="","",IF(C16=0,0,IF(SUM(IF(EXACT(A16,$B$8),1,0),IF(EXACT(A16,$B$9),1,0),IF(EXACT(A16,$B$10),1,0),IF(EXACT(A16,$B$11),1,0),IF(EXACT(A16,$B$12),1,0),IF(EXACT(A16,$B$13),1,0),IF(EXACT(A16,$B$14),1,0),IF(EXACT(A16,$B$15),1,0),IF(EXACT(A16,$B$16),1,0),IF(EXACT(A16,$B$17),1,0),IF(EXACT(A16,$B$18),1,0),IF(EXACT(A16,$B$19),1,0),IF(EXACT(A16,$B$20),1,0),IF(EXACT(A16,$B$21),1,0),IF(EXACT(A16,$B$22),1,0),IF(EXACT(A16,$B$23),1,0),IF(EXACT(A16,$B$24),1,0),IF(EXACT(A16,$B$25),1,0),IF(EXACT(A16,$B$26),1,0),IF(EXACT(A16,$B$27),1,0),IF(EXACT(A16,$B$28),1,0),IF(EXACT(A16,$B$29),1,0),IF(EXACT(A16,$B$30),1,0),IF(EXACT(A16,$B$31),1,0),IF(EXACT(A16,$B$32),1,0),IF(EXACT(A16,$B$33),1,0),IF(EXACT(A16,$B$34),1,0),IF(EXACT(A16,$B$35),1,0),IF(EXACT(A16,$B$36),1,0),IF(EXACT(A16,$B$37),1,0),IF(EXACT(A16,$B$38),1,0),IF(EXACT(A16,$B$39),1,0),IF(EXACT(A16,$B$40),1,0),IF(EXACT(A16,$B$41),1,0),IF(EXACT(A16,$B$42),1,0),IF(EXACT(A16,$B$43),1,0),IF(EXACT(A16,$B$44),1,0),IF(EXACT(A16,$B$45),1,0),IF(EXACT(A16,$B$46),1,0),IF(EXACT(A16,$B$47),1,0),IF(EXACT(A16,$B$48),1,0),IF(EXACT(A16,$B$49),1,0),IF(EXACT(A16,$B$50),1,0),IF(EXACT(A16,$B$51),1,0),IF(EXACT(A16,$B$52),1,0),IF(EXACT(A16,$B$53),1,0),IF(EXACT(A16,$B$54),1,0),IF(EXACT(A16,$B$55),1,0),IF(EXACT(A16,$B$56),1,0),IF(EXACT(A16,$B$57),1,0),IF(EXACT(A16,$B$58),1,0),IF(EXACT(A16,$B$59),1,0),IF(EXACT(A16,$B$60),1,0),IF(EXACT(A16,$B$61),1,0),IF(EXACT(A16,$B$62),1,0),IF(EXACT(A16,$B$63),1,0),IF(EXACT(A16,$B$64),1,0),IF(EXACT(A16,$B$65),1,0),IF(EXACT(A16,$B$66),1,0),IF(EXACT(A16,$B$67),1,0),IF(EXACT(A16,$B$68),1,0),IF(EXACT(A16,$B$69),1,0),IF(EXACT(A16,$B$70),1,0),IF(EXACT(A16,$B$71),1,0),IF(EXACT(A16,$B$72),1,0),IF(EXACT(A16,$B$73),1,0),IF(EXACT(A16,$B$74),1,0),IF(EXACT(A16,$B$75),1,0),IF(EXACT(A16,$B$76),1,0),IF(EXACT(A16,$B$77),1,0),IF(EXACT(A16,$B$78),1,0),IF(EXACT(A16,$B$79),1,0),IF(EXACT(A16,$B$80),1,0),IF(EXACT(A16,$B$81),1,0),IF(EXACT(A16,$B$82),1,0),IF(EXACT(A16,$B$83),1,0),IF(EXACT(A16,$B$84),1,0),IF(EXACT(A16,$B$85),1,0),IF(EXACT(A16,$B$86),1,0),IF(EXACT(A16,$B$87),1,0),IF(EXACT(A16,$B$88),1,0),IF(EXACT(A16,$B$89),1,0),IF(EXACT(A16,$B$90),1,0),IF(EXACT(A16,$B$91),1,0),IF(EXACT(A16,$B$92),1,0),IF(EXACT(A16,$B$93),1,0),IF(EXACT(A16,$B$94),1,0),IF(EXACT(A16,$B$95),1,0),IF(EXACT(A16,$B$96),1,0),IF(EXACT(A16,$B$97),1,0),IF(EXACT(A16,$B$98),1,0),IF(EXACT(A16,$B$99),1,0),IF(EXACT(A16,$B$100),1,0),IF(EXACT(A16,$B$101),1,0),IF(EXACT(A16,$B$102),1,0),IF(EXACT(A16,$B$103),1,0),IF(EXACT(A16,$B$104),1,0),IF(EXACT(A16,$B$105),1,0),IF(EXACT(A16,$B$106),1,0),IF(EXACT(A16,$B$107),1,0))&gt;0,1,0)))</x:f>
      </x:c>
      <x:c r="F16" s="3" t="str">
        <x:f>IF(A16="","",IF(C16=0,"Duplicate ignored",IF(E16=1,"Retained","Absent; review record")))</x:f>
      </x:c>
    </x:row>
    <x:row r="17" ht="36" customHeight="1">
      <x:c r="A17" s="30"/>
      <x:c r="B17" s="30"/>
      <x:c r="C17" s="3" t="str">
        <x:f>IF(A17="","",IF(SUM(IF(EXACT(A17,$A$8),1,0),IF(EXACT(A17,$A$9),1,0),IF(EXACT(A17,$A$10),1,0),IF(EXACT(A17,$A$11),1,0),IF(EXACT(A17,$A$12),1,0),IF(EXACT(A17,$A$13),1,0),IF(EXACT(A17,$A$14),1,0),IF(EXACT(A17,$A$15),1,0),IF(EXACT(A17,$A$16),1,0),IF(EXACT(A17,$A$17),1,0))=1,1,0))</x:f>
      </x:c>
      <x:c r="D17" s="3" t="str">
        <x:f>IF(B17="","",IF(SUM(IF(EXACT(B17,$B$8),1,0),IF(EXACT(B17,$B$9),1,0),IF(EXACT(B17,$B$10),1,0),IF(EXACT(B17,$B$11),1,0),IF(EXACT(B17,$B$12),1,0),IF(EXACT(B17,$B$13),1,0),IF(EXACT(B17,$B$14),1,0),IF(EXACT(B17,$B$15),1,0),IF(EXACT(B17,$B$16),1,0),IF(EXACT(B17,$B$17),1,0))=1,1,0))</x:f>
      </x:c>
      <x:c r="E17" s="3" t="str">
        <x:f>IF(A17="","",IF(C17=0,0,IF(SUM(IF(EXACT(A17,$B$8),1,0),IF(EXACT(A17,$B$9),1,0),IF(EXACT(A17,$B$10),1,0),IF(EXACT(A17,$B$11),1,0),IF(EXACT(A17,$B$12),1,0),IF(EXACT(A17,$B$13),1,0),IF(EXACT(A17,$B$14),1,0),IF(EXACT(A17,$B$15),1,0),IF(EXACT(A17,$B$16),1,0),IF(EXACT(A17,$B$17),1,0),IF(EXACT(A17,$B$18),1,0),IF(EXACT(A17,$B$19),1,0),IF(EXACT(A17,$B$20),1,0),IF(EXACT(A17,$B$21),1,0),IF(EXACT(A17,$B$22),1,0),IF(EXACT(A17,$B$23),1,0),IF(EXACT(A17,$B$24),1,0),IF(EXACT(A17,$B$25),1,0),IF(EXACT(A17,$B$26),1,0),IF(EXACT(A17,$B$27),1,0),IF(EXACT(A17,$B$28),1,0),IF(EXACT(A17,$B$29),1,0),IF(EXACT(A17,$B$30),1,0),IF(EXACT(A17,$B$31),1,0),IF(EXACT(A17,$B$32),1,0),IF(EXACT(A17,$B$33),1,0),IF(EXACT(A17,$B$34),1,0),IF(EXACT(A17,$B$35),1,0),IF(EXACT(A17,$B$36),1,0),IF(EXACT(A17,$B$37),1,0),IF(EXACT(A17,$B$38),1,0),IF(EXACT(A17,$B$39),1,0),IF(EXACT(A17,$B$40),1,0),IF(EXACT(A17,$B$41),1,0),IF(EXACT(A17,$B$42),1,0),IF(EXACT(A17,$B$43),1,0),IF(EXACT(A17,$B$44),1,0),IF(EXACT(A17,$B$45),1,0),IF(EXACT(A17,$B$46),1,0),IF(EXACT(A17,$B$47),1,0),IF(EXACT(A17,$B$48),1,0),IF(EXACT(A17,$B$49),1,0),IF(EXACT(A17,$B$50),1,0),IF(EXACT(A17,$B$51),1,0),IF(EXACT(A17,$B$52),1,0),IF(EXACT(A17,$B$53),1,0),IF(EXACT(A17,$B$54),1,0),IF(EXACT(A17,$B$55),1,0),IF(EXACT(A17,$B$56),1,0),IF(EXACT(A17,$B$57),1,0),IF(EXACT(A17,$B$58),1,0),IF(EXACT(A17,$B$59),1,0),IF(EXACT(A17,$B$60),1,0),IF(EXACT(A17,$B$61),1,0),IF(EXACT(A17,$B$62),1,0),IF(EXACT(A17,$B$63),1,0),IF(EXACT(A17,$B$64),1,0),IF(EXACT(A17,$B$65),1,0),IF(EXACT(A17,$B$66),1,0),IF(EXACT(A17,$B$67),1,0),IF(EXACT(A17,$B$68),1,0),IF(EXACT(A17,$B$69),1,0),IF(EXACT(A17,$B$70),1,0),IF(EXACT(A17,$B$71),1,0),IF(EXACT(A17,$B$72),1,0),IF(EXACT(A17,$B$73),1,0),IF(EXACT(A17,$B$74),1,0),IF(EXACT(A17,$B$75),1,0),IF(EXACT(A17,$B$76),1,0),IF(EXACT(A17,$B$77),1,0),IF(EXACT(A17,$B$78),1,0),IF(EXACT(A17,$B$79),1,0),IF(EXACT(A17,$B$80),1,0),IF(EXACT(A17,$B$81),1,0),IF(EXACT(A17,$B$82),1,0),IF(EXACT(A17,$B$83),1,0),IF(EXACT(A17,$B$84),1,0),IF(EXACT(A17,$B$85),1,0),IF(EXACT(A17,$B$86),1,0),IF(EXACT(A17,$B$87),1,0),IF(EXACT(A17,$B$88),1,0),IF(EXACT(A17,$B$89),1,0),IF(EXACT(A17,$B$90),1,0),IF(EXACT(A17,$B$91),1,0),IF(EXACT(A17,$B$92),1,0),IF(EXACT(A17,$B$93),1,0),IF(EXACT(A17,$B$94),1,0),IF(EXACT(A17,$B$95),1,0),IF(EXACT(A17,$B$96),1,0),IF(EXACT(A17,$B$97),1,0),IF(EXACT(A17,$B$98),1,0),IF(EXACT(A17,$B$99),1,0),IF(EXACT(A17,$B$100),1,0),IF(EXACT(A17,$B$101),1,0),IF(EXACT(A17,$B$102),1,0),IF(EXACT(A17,$B$103),1,0),IF(EXACT(A17,$B$104),1,0),IF(EXACT(A17,$B$105),1,0),IF(EXACT(A17,$B$106),1,0),IF(EXACT(A17,$B$107),1,0))&gt;0,1,0)))</x:f>
      </x:c>
      <x:c r="F17" s="3" t="str">
        <x:f>IF(A17="","",IF(C17=0,"Duplicate ignored",IF(E17=1,"Retained","Absent; review record")))</x:f>
      </x:c>
    </x:row>
    <x:row r="18" ht="36" customHeight="1">
      <x:c r="A18" s="30"/>
      <x:c r="B18" s="30"/>
      <x:c r="C18" s="3" t="str">
        <x:f>IF(A18="","",IF(SUM(IF(EXACT(A18,$A$8),1,0),IF(EXACT(A18,$A$9),1,0),IF(EXACT(A18,$A$10),1,0),IF(EXACT(A18,$A$11),1,0),IF(EXACT(A18,$A$12),1,0),IF(EXACT(A18,$A$13),1,0),IF(EXACT(A18,$A$14),1,0),IF(EXACT(A18,$A$15),1,0),IF(EXACT(A18,$A$16),1,0),IF(EXACT(A18,$A$17),1,0),IF(EXACT(A18,$A$18),1,0))=1,1,0))</x:f>
      </x:c>
      <x:c r="D18" s="3" t="str">
        <x:f>IF(B18="","",IF(SUM(IF(EXACT(B18,$B$8),1,0),IF(EXACT(B18,$B$9),1,0),IF(EXACT(B18,$B$10),1,0),IF(EXACT(B18,$B$11),1,0),IF(EXACT(B18,$B$12),1,0),IF(EXACT(B18,$B$13),1,0),IF(EXACT(B18,$B$14),1,0),IF(EXACT(B18,$B$15),1,0),IF(EXACT(B18,$B$16),1,0),IF(EXACT(B18,$B$17),1,0),IF(EXACT(B18,$B$18),1,0))=1,1,0))</x:f>
      </x:c>
      <x:c r="E18" s="3" t="str">
        <x:f>IF(A18="","",IF(C18=0,0,IF(SUM(IF(EXACT(A18,$B$8),1,0),IF(EXACT(A18,$B$9),1,0),IF(EXACT(A18,$B$10),1,0),IF(EXACT(A18,$B$11),1,0),IF(EXACT(A18,$B$12),1,0),IF(EXACT(A18,$B$13),1,0),IF(EXACT(A18,$B$14),1,0),IF(EXACT(A18,$B$15),1,0),IF(EXACT(A18,$B$16),1,0),IF(EXACT(A18,$B$17),1,0),IF(EXACT(A18,$B$18),1,0),IF(EXACT(A18,$B$19),1,0),IF(EXACT(A18,$B$20),1,0),IF(EXACT(A18,$B$21),1,0),IF(EXACT(A18,$B$22),1,0),IF(EXACT(A18,$B$23),1,0),IF(EXACT(A18,$B$24),1,0),IF(EXACT(A18,$B$25),1,0),IF(EXACT(A18,$B$26),1,0),IF(EXACT(A18,$B$27),1,0),IF(EXACT(A18,$B$28),1,0),IF(EXACT(A18,$B$29),1,0),IF(EXACT(A18,$B$30),1,0),IF(EXACT(A18,$B$31),1,0),IF(EXACT(A18,$B$32),1,0),IF(EXACT(A18,$B$33),1,0),IF(EXACT(A18,$B$34),1,0),IF(EXACT(A18,$B$35),1,0),IF(EXACT(A18,$B$36),1,0),IF(EXACT(A18,$B$37),1,0),IF(EXACT(A18,$B$38),1,0),IF(EXACT(A18,$B$39),1,0),IF(EXACT(A18,$B$40),1,0),IF(EXACT(A18,$B$41),1,0),IF(EXACT(A18,$B$42),1,0),IF(EXACT(A18,$B$43),1,0),IF(EXACT(A18,$B$44),1,0),IF(EXACT(A18,$B$45),1,0),IF(EXACT(A18,$B$46),1,0),IF(EXACT(A18,$B$47),1,0),IF(EXACT(A18,$B$48),1,0),IF(EXACT(A18,$B$49),1,0),IF(EXACT(A18,$B$50),1,0),IF(EXACT(A18,$B$51),1,0),IF(EXACT(A18,$B$52),1,0),IF(EXACT(A18,$B$53),1,0),IF(EXACT(A18,$B$54),1,0),IF(EXACT(A18,$B$55),1,0),IF(EXACT(A18,$B$56),1,0),IF(EXACT(A18,$B$57),1,0),IF(EXACT(A18,$B$58),1,0),IF(EXACT(A18,$B$59),1,0),IF(EXACT(A18,$B$60),1,0),IF(EXACT(A18,$B$61),1,0),IF(EXACT(A18,$B$62),1,0),IF(EXACT(A18,$B$63),1,0),IF(EXACT(A18,$B$64),1,0),IF(EXACT(A18,$B$65),1,0),IF(EXACT(A18,$B$66),1,0),IF(EXACT(A18,$B$67),1,0),IF(EXACT(A18,$B$68),1,0),IF(EXACT(A18,$B$69),1,0),IF(EXACT(A18,$B$70),1,0),IF(EXACT(A18,$B$71),1,0),IF(EXACT(A18,$B$72),1,0),IF(EXACT(A18,$B$73),1,0),IF(EXACT(A18,$B$74),1,0),IF(EXACT(A18,$B$75),1,0),IF(EXACT(A18,$B$76),1,0),IF(EXACT(A18,$B$77),1,0),IF(EXACT(A18,$B$78),1,0),IF(EXACT(A18,$B$79),1,0),IF(EXACT(A18,$B$80),1,0),IF(EXACT(A18,$B$81),1,0),IF(EXACT(A18,$B$82),1,0),IF(EXACT(A18,$B$83),1,0),IF(EXACT(A18,$B$84),1,0),IF(EXACT(A18,$B$85),1,0),IF(EXACT(A18,$B$86),1,0),IF(EXACT(A18,$B$87),1,0),IF(EXACT(A18,$B$88),1,0),IF(EXACT(A18,$B$89),1,0),IF(EXACT(A18,$B$90),1,0),IF(EXACT(A18,$B$91),1,0),IF(EXACT(A18,$B$92),1,0),IF(EXACT(A18,$B$93),1,0),IF(EXACT(A18,$B$94),1,0),IF(EXACT(A18,$B$95),1,0),IF(EXACT(A18,$B$96),1,0),IF(EXACT(A18,$B$97),1,0),IF(EXACT(A18,$B$98),1,0),IF(EXACT(A18,$B$99),1,0),IF(EXACT(A18,$B$100),1,0),IF(EXACT(A18,$B$101),1,0),IF(EXACT(A18,$B$102),1,0),IF(EXACT(A18,$B$103),1,0),IF(EXACT(A18,$B$104),1,0),IF(EXACT(A18,$B$105),1,0),IF(EXACT(A18,$B$106),1,0),IF(EXACT(A18,$B$107),1,0))&gt;0,1,0)))</x:f>
      </x:c>
      <x:c r="F18" s="3" t="str">
        <x:f>IF(A18="","",IF(C18=0,"Duplicate ignored",IF(E18=1,"Retained","Absent; review record")))</x:f>
      </x:c>
    </x:row>
    <x:row r="19" ht="36" customHeight="1">
      <x:c r="A19" s="30"/>
      <x:c r="B19" s="30"/>
      <x:c r="C19" s="3" t="str">
        <x:f>IF(A19="","",IF(SUM(IF(EXACT(A19,$A$8),1,0),IF(EXACT(A19,$A$9),1,0),IF(EXACT(A19,$A$10),1,0),IF(EXACT(A19,$A$11),1,0),IF(EXACT(A19,$A$12),1,0),IF(EXACT(A19,$A$13),1,0),IF(EXACT(A19,$A$14),1,0),IF(EXACT(A19,$A$15),1,0),IF(EXACT(A19,$A$16),1,0),IF(EXACT(A19,$A$17),1,0),IF(EXACT(A19,$A$18),1,0),IF(EXACT(A19,$A$19),1,0))=1,1,0))</x:f>
      </x:c>
      <x:c r="D19" s="3" t="str">
        <x:f>IF(B19="","",IF(SUM(IF(EXACT(B19,$B$8),1,0),IF(EXACT(B19,$B$9),1,0),IF(EXACT(B19,$B$10),1,0),IF(EXACT(B19,$B$11),1,0),IF(EXACT(B19,$B$12),1,0),IF(EXACT(B19,$B$13),1,0),IF(EXACT(B19,$B$14),1,0),IF(EXACT(B19,$B$15),1,0),IF(EXACT(B19,$B$16),1,0),IF(EXACT(B19,$B$17),1,0),IF(EXACT(B19,$B$18),1,0),IF(EXACT(B19,$B$19),1,0))=1,1,0))</x:f>
      </x:c>
      <x:c r="E19" s="3" t="str">
        <x:f>IF(A19="","",IF(C19=0,0,IF(SUM(IF(EXACT(A19,$B$8),1,0),IF(EXACT(A19,$B$9),1,0),IF(EXACT(A19,$B$10),1,0),IF(EXACT(A19,$B$11),1,0),IF(EXACT(A19,$B$12),1,0),IF(EXACT(A19,$B$13),1,0),IF(EXACT(A19,$B$14),1,0),IF(EXACT(A19,$B$15),1,0),IF(EXACT(A19,$B$16),1,0),IF(EXACT(A19,$B$17),1,0),IF(EXACT(A19,$B$18),1,0),IF(EXACT(A19,$B$19),1,0),IF(EXACT(A19,$B$20),1,0),IF(EXACT(A19,$B$21),1,0),IF(EXACT(A19,$B$22),1,0),IF(EXACT(A19,$B$23),1,0),IF(EXACT(A19,$B$24),1,0),IF(EXACT(A19,$B$25),1,0),IF(EXACT(A19,$B$26),1,0),IF(EXACT(A19,$B$27),1,0),IF(EXACT(A19,$B$28),1,0),IF(EXACT(A19,$B$29),1,0),IF(EXACT(A19,$B$30),1,0),IF(EXACT(A19,$B$31),1,0),IF(EXACT(A19,$B$32),1,0),IF(EXACT(A19,$B$33),1,0),IF(EXACT(A19,$B$34),1,0),IF(EXACT(A19,$B$35),1,0),IF(EXACT(A19,$B$36),1,0),IF(EXACT(A19,$B$37),1,0),IF(EXACT(A19,$B$38),1,0),IF(EXACT(A19,$B$39),1,0),IF(EXACT(A19,$B$40),1,0),IF(EXACT(A19,$B$41),1,0),IF(EXACT(A19,$B$42),1,0),IF(EXACT(A19,$B$43),1,0),IF(EXACT(A19,$B$44),1,0),IF(EXACT(A19,$B$45),1,0),IF(EXACT(A19,$B$46),1,0),IF(EXACT(A19,$B$47),1,0),IF(EXACT(A19,$B$48),1,0),IF(EXACT(A19,$B$49),1,0),IF(EXACT(A19,$B$50),1,0),IF(EXACT(A19,$B$51),1,0),IF(EXACT(A19,$B$52),1,0),IF(EXACT(A19,$B$53),1,0),IF(EXACT(A19,$B$54),1,0),IF(EXACT(A19,$B$55),1,0),IF(EXACT(A19,$B$56),1,0),IF(EXACT(A19,$B$57),1,0),IF(EXACT(A19,$B$58),1,0),IF(EXACT(A19,$B$59),1,0),IF(EXACT(A19,$B$60),1,0),IF(EXACT(A19,$B$61),1,0),IF(EXACT(A19,$B$62),1,0),IF(EXACT(A19,$B$63),1,0),IF(EXACT(A19,$B$64),1,0),IF(EXACT(A19,$B$65),1,0),IF(EXACT(A19,$B$66),1,0),IF(EXACT(A19,$B$67),1,0),IF(EXACT(A19,$B$68),1,0),IF(EXACT(A19,$B$69),1,0),IF(EXACT(A19,$B$70),1,0),IF(EXACT(A19,$B$71),1,0),IF(EXACT(A19,$B$72),1,0),IF(EXACT(A19,$B$73),1,0),IF(EXACT(A19,$B$74),1,0),IF(EXACT(A19,$B$75),1,0),IF(EXACT(A19,$B$76),1,0),IF(EXACT(A19,$B$77),1,0),IF(EXACT(A19,$B$78),1,0),IF(EXACT(A19,$B$79),1,0),IF(EXACT(A19,$B$80),1,0),IF(EXACT(A19,$B$81),1,0),IF(EXACT(A19,$B$82),1,0),IF(EXACT(A19,$B$83),1,0),IF(EXACT(A19,$B$84),1,0),IF(EXACT(A19,$B$85),1,0),IF(EXACT(A19,$B$86),1,0),IF(EXACT(A19,$B$87),1,0),IF(EXACT(A19,$B$88),1,0),IF(EXACT(A19,$B$89),1,0),IF(EXACT(A19,$B$90),1,0),IF(EXACT(A19,$B$91),1,0),IF(EXACT(A19,$B$92),1,0),IF(EXACT(A19,$B$93),1,0),IF(EXACT(A19,$B$94),1,0),IF(EXACT(A19,$B$95),1,0),IF(EXACT(A19,$B$96),1,0),IF(EXACT(A19,$B$97),1,0),IF(EXACT(A19,$B$98),1,0),IF(EXACT(A19,$B$99),1,0),IF(EXACT(A19,$B$100),1,0),IF(EXACT(A19,$B$101),1,0),IF(EXACT(A19,$B$102),1,0),IF(EXACT(A19,$B$103),1,0),IF(EXACT(A19,$B$104),1,0),IF(EXACT(A19,$B$105),1,0),IF(EXACT(A19,$B$106),1,0),IF(EXACT(A19,$B$107),1,0))&gt;0,1,0)))</x:f>
      </x:c>
      <x:c r="F19" s="3" t="str">
        <x:f>IF(A19="","",IF(C19=0,"Duplicate ignored",IF(E19=1,"Retained","Absent; review record")))</x:f>
      </x:c>
    </x:row>
    <x:row r="20" ht="36" customHeight="1">
      <x:c r="A20" s="30"/>
      <x:c r="B20" s="30"/>
      <x:c r="C20" s="3" t="str">
        <x:f>IF(A20="","",IF(SUM(IF(EXACT(A20,$A$8),1,0),IF(EXACT(A20,$A$9),1,0),IF(EXACT(A20,$A$10),1,0),IF(EXACT(A20,$A$11),1,0),IF(EXACT(A20,$A$12),1,0),IF(EXACT(A20,$A$13),1,0),IF(EXACT(A20,$A$14),1,0),IF(EXACT(A20,$A$15),1,0),IF(EXACT(A20,$A$16),1,0),IF(EXACT(A20,$A$17),1,0),IF(EXACT(A20,$A$18),1,0),IF(EXACT(A20,$A$19),1,0),IF(EXACT(A20,$A$20),1,0))=1,1,0))</x:f>
      </x:c>
      <x:c r="D20" s="3" t="str">
        <x:f>IF(B20="","",IF(SUM(IF(EXACT(B20,$B$8),1,0),IF(EXACT(B20,$B$9),1,0),IF(EXACT(B20,$B$10),1,0),IF(EXACT(B20,$B$11),1,0),IF(EXACT(B20,$B$12),1,0),IF(EXACT(B20,$B$13),1,0),IF(EXACT(B20,$B$14),1,0),IF(EXACT(B20,$B$15),1,0),IF(EXACT(B20,$B$16),1,0),IF(EXACT(B20,$B$17),1,0),IF(EXACT(B20,$B$18),1,0),IF(EXACT(B20,$B$19),1,0),IF(EXACT(B20,$B$20),1,0))=1,1,0))</x:f>
      </x:c>
      <x:c r="E20" s="3" t="str">
        <x:f>IF(A20="","",IF(C20=0,0,IF(SUM(IF(EXACT(A20,$B$8),1,0),IF(EXACT(A20,$B$9),1,0),IF(EXACT(A20,$B$10),1,0),IF(EXACT(A20,$B$11),1,0),IF(EXACT(A20,$B$12),1,0),IF(EXACT(A20,$B$13),1,0),IF(EXACT(A20,$B$14),1,0),IF(EXACT(A20,$B$15),1,0),IF(EXACT(A20,$B$16),1,0),IF(EXACT(A20,$B$17),1,0),IF(EXACT(A20,$B$18),1,0),IF(EXACT(A20,$B$19),1,0),IF(EXACT(A20,$B$20),1,0),IF(EXACT(A20,$B$21),1,0),IF(EXACT(A20,$B$22),1,0),IF(EXACT(A20,$B$23),1,0),IF(EXACT(A20,$B$24),1,0),IF(EXACT(A20,$B$25),1,0),IF(EXACT(A20,$B$26),1,0),IF(EXACT(A20,$B$27),1,0),IF(EXACT(A20,$B$28),1,0),IF(EXACT(A20,$B$29),1,0),IF(EXACT(A20,$B$30),1,0),IF(EXACT(A20,$B$31),1,0),IF(EXACT(A20,$B$32),1,0),IF(EXACT(A20,$B$33),1,0),IF(EXACT(A20,$B$34),1,0),IF(EXACT(A20,$B$35),1,0),IF(EXACT(A20,$B$36),1,0),IF(EXACT(A20,$B$37),1,0),IF(EXACT(A20,$B$38),1,0),IF(EXACT(A20,$B$39),1,0),IF(EXACT(A20,$B$40),1,0),IF(EXACT(A20,$B$41),1,0),IF(EXACT(A20,$B$42),1,0),IF(EXACT(A20,$B$43),1,0),IF(EXACT(A20,$B$44),1,0),IF(EXACT(A20,$B$45),1,0),IF(EXACT(A20,$B$46),1,0),IF(EXACT(A20,$B$47),1,0),IF(EXACT(A20,$B$48),1,0),IF(EXACT(A20,$B$49),1,0),IF(EXACT(A20,$B$50),1,0),IF(EXACT(A20,$B$51),1,0),IF(EXACT(A20,$B$52),1,0),IF(EXACT(A20,$B$53),1,0),IF(EXACT(A20,$B$54),1,0),IF(EXACT(A20,$B$55),1,0),IF(EXACT(A20,$B$56),1,0),IF(EXACT(A20,$B$57),1,0),IF(EXACT(A20,$B$58),1,0),IF(EXACT(A20,$B$59),1,0),IF(EXACT(A20,$B$60),1,0),IF(EXACT(A20,$B$61),1,0),IF(EXACT(A20,$B$62),1,0),IF(EXACT(A20,$B$63),1,0),IF(EXACT(A20,$B$64),1,0),IF(EXACT(A20,$B$65),1,0),IF(EXACT(A20,$B$66),1,0),IF(EXACT(A20,$B$67),1,0),IF(EXACT(A20,$B$68),1,0),IF(EXACT(A20,$B$69),1,0),IF(EXACT(A20,$B$70),1,0),IF(EXACT(A20,$B$71),1,0),IF(EXACT(A20,$B$72),1,0),IF(EXACT(A20,$B$73),1,0),IF(EXACT(A20,$B$74),1,0),IF(EXACT(A20,$B$75),1,0),IF(EXACT(A20,$B$76),1,0),IF(EXACT(A20,$B$77),1,0),IF(EXACT(A20,$B$78),1,0),IF(EXACT(A20,$B$79),1,0),IF(EXACT(A20,$B$80),1,0),IF(EXACT(A20,$B$81),1,0),IF(EXACT(A20,$B$82),1,0),IF(EXACT(A20,$B$83),1,0),IF(EXACT(A20,$B$84),1,0),IF(EXACT(A20,$B$85),1,0),IF(EXACT(A20,$B$86),1,0),IF(EXACT(A20,$B$87),1,0),IF(EXACT(A20,$B$88),1,0),IF(EXACT(A20,$B$89),1,0),IF(EXACT(A20,$B$90),1,0),IF(EXACT(A20,$B$91),1,0),IF(EXACT(A20,$B$92),1,0),IF(EXACT(A20,$B$93),1,0),IF(EXACT(A20,$B$94),1,0),IF(EXACT(A20,$B$95),1,0),IF(EXACT(A20,$B$96),1,0),IF(EXACT(A20,$B$97),1,0),IF(EXACT(A20,$B$98),1,0),IF(EXACT(A20,$B$99),1,0),IF(EXACT(A20,$B$100),1,0),IF(EXACT(A20,$B$101),1,0),IF(EXACT(A20,$B$102),1,0),IF(EXACT(A20,$B$103),1,0),IF(EXACT(A20,$B$104),1,0),IF(EXACT(A20,$B$105),1,0),IF(EXACT(A20,$B$106),1,0),IF(EXACT(A20,$B$107),1,0))&gt;0,1,0)))</x:f>
      </x:c>
      <x:c r="F20" s="3" t="str">
        <x:f>IF(A20="","",IF(C20=0,"Duplicate ignored",IF(E20=1,"Retained","Absent; review record")))</x:f>
      </x:c>
    </x:row>
    <x:row r="21" ht="36" customHeight="1">
      <x:c r="A21" s="30"/>
      <x:c r="B21" s="30"/>
      <x:c r="C21" s="3" t="str">
        <x:f>IF(A21="","",IF(SUM(IF(EXACT(A21,$A$8),1,0),IF(EXACT(A21,$A$9),1,0),IF(EXACT(A21,$A$10),1,0),IF(EXACT(A21,$A$11),1,0),IF(EXACT(A21,$A$12),1,0),IF(EXACT(A21,$A$13),1,0),IF(EXACT(A21,$A$14),1,0),IF(EXACT(A21,$A$15),1,0),IF(EXACT(A21,$A$16),1,0),IF(EXACT(A21,$A$17),1,0),IF(EXACT(A21,$A$18),1,0),IF(EXACT(A21,$A$19),1,0),IF(EXACT(A21,$A$20),1,0),IF(EXACT(A21,$A$21),1,0))=1,1,0))</x:f>
      </x:c>
      <x:c r="D21" s="3" t="str">
        <x:f>IF(B21="","",IF(SUM(IF(EXACT(B21,$B$8),1,0),IF(EXACT(B21,$B$9),1,0),IF(EXACT(B21,$B$10),1,0),IF(EXACT(B21,$B$11),1,0),IF(EXACT(B21,$B$12),1,0),IF(EXACT(B21,$B$13),1,0),IF(EXACT(B21,$B$14),1,0),IF(EXACT(B21,$B$15),1,0),IF(EXACT(B21,$B$16),1,0),IF(EXACT(B21,$B$17),1,0),IF(EXACT(B21,$B$18),1,0),IF(EXACT(B21,$B$19),1,0),IF(EXACT(B21,$B$20),1,0),IF(EXACT(B21,$B$21),1,0))=1,1,0))</x:f>
      </x:c>
      <x:c r="E21" s="3" t="str">
        <x:f>IF(A21="","",IF(C21=0,0,IF(SUM(IF(EXACT(A21,$B$8),1,0),IF(EXACT(A21,$B$9),1,0),IF(EXACT(A21,$B$10),1,0),IF(EXACT(A21,$B$11),1,0),IF(EXACT(A21,$B$12),1,0),IF(EXACT(A21,$B$13),1,0),IF(EXACT(A21,$B$14),1,0),IF(EXACT(A21,$B$15),1,0),IF(EXACT(A21,$B$16),1,0),IF(EXACT(A21,$B$17),1,0),IF(EXACT(A21,$B$18),1,0),IF(EXACT(A21,$B$19),1,0),IF(EXACT(A21,$B$20),1,0),IF(EXACT(A21,$B$21),1,0),IF(EXACT(A21,$B$22),1,0),IF(EXACT(A21,$B$23),1,0),IF(EXACT(A21,$B$24),1,0),IF(EXACT(A21,$B$25),1,0),IF(EXACT(A21,$B$26),1,0),IF(EXACT(A21,$B$27),1,0),IF(EXACT(A21,$B$28),1,0),IF(EXACT(A21,$B$29),1,0),IF(EXACT(A21,$B$30),1,0),IF(EXACT(A21,$B$31),1,0),IF(EXACT(A21,$B$32),1,0),IF(EXACT(A21,$B$33),1,0),IF(EXACT(A21,$B$34),1,0),IF(EXACT(A21,$B$35),1,0),IF(EXACT(A21,$B$36),1,0),IF(EXACT(A21,$B$37),1,0),IF(EXACT(A21,$B$38),1,0),IF(EXACT(A21,$B$39),1,0),IF(EXACT(A21,$B$40),1,0),IF(EXACT(A21,$B$41),1,0),IF(EXACT(A21,$B$42),1,0),IF(EXACT(A21,$B$43),1,0),IF(EXACT(A21,$B$44),1,0),IF(EXACT(A21,$B$45),1,0),IF(EXACT(A21,$B$46),1,0),IF(EXACT(A21,$B$47),1,0),IF(EXACT(A21,$B$48),1,0),IF(EXACT(A21,$B$49),1,0),IF(EXACT(A21,$B$50),1,0),IF(EXACT(A21,$B$51),1,0),IF(EXACT(A21,$B$52),1,0),IF(EXACT(A21,$B$53),1,0),IF(EXACT(A21,$B$54),1,0),IF(EXACT(A21,$B$55),1,0),IF(EXACT(A21,$B$56),1,0),IF(EXACT(A21,$B$57),1,0),IF(EXACT(A21,$B$58),1,0),IF(EXACT(A21,$B$59),1,0),IF(EXACT(A21,$B$60),1,0),IF(EXACT(A21,$B$61),1,0),IF(EXACT(A21,$B$62),1,0),IF(EXACT(A21,$B$63),1,0),IF(EXACT(A21,$B$64),1,0),IF(EXACT(A21,$B$65),1,0),IF(EXACT(A21,$B$66),1,0),IF(EXACT(A21,$B$67),1,0),IF(EXACT(A21,$B$68),1,0),IF(EXACT(A21,$B$69),1,0),IF(EXACT(A21,$B$70),1,0),IF(EXACT(A21,$B$71),1,0),IF(EXACT(A21,$B$72),1,0),IF(EXACT(A21,$B$73),1,0),IF(EXACT(A21,$B$74),1,0),IF(EXACT(A21,$B$75),1,0),IF(EXACT(A21,$B$76),1,0),IF(EXACT(A21,$B$77),1,0),IF(EXACT(A21,$B$78),1,0),IF(EXACT(A21,$B$79),1,0),IF(EXACT(A21,$B$80),1,0),IF(EXACT(A21,$B$81),1,0),IF(EXACT(A21,$B$82),1,0),IF(EXACT(A21,$B$83),1,0),IF(EXACT(A21,$B$84),1,0),IF(EXACT(A21,$B$85),1,0),IF(EXACT(A21,$B$86),1,0),IF(EXACT(A21,$B$87),1,0),IF(EXACT(A21,$B$88),1,0),IF(EXACT(A21,$B$89),1,0),IF(EXACT(A21,$B$90),1,0),IF(EXACT(A21,$B$91),1,0),IF(EXACT(A21,$B$92),1,0),IF(EXACT(A21,$B$93),1,0),IF(EXACT(A21,$B$94),1,0),IF(EXACT(A21,$B$95),1,0),IF(EXACT(A21,$B$96),1,0),IF(EXACT(A21,$B$97),1,0),IF(EXACT(A21,$B$98),1,0),IF(EXACT(A21,$B$99),1,0),IF(EXACT(A21,$B$100),1,0),IF(EXACT(A21,$B$101),1,0),IF(EXACT(A21,$B$102),1,0),IF(EXACT(A21,$B$103),1,0),IF(EXACT(A21,$B$104),1,0),IF(EXACT(A21,$B$105),1,0),IF(EXACT(A21,$B$106),1,0),IF(EXACT(A21,$B$107),1,0))&gt;0,1,0)))</x:f>
      </x:c>
      <x:c r="F21" s="3" t="str">
        <x:f>IF(A21="","",IF(C21=0,"Duplicate ignored",IF(E21=1,"Retained","Absent; review record")))</x:f>
      </x:c>
    </x:row>
    <x:row r="22" ht="36" customHeight="1">
      <x:c r="A22" s="30"/>
      <x:c r="B22" s="30"/>
      <x:c r="C22" s="3" t="str">
        <x:f>IF(A22="","",IF(SUM(IF(EXACT(A22,$A$8),1,0),IF(EXACT(A22,$A$9),1,0),IF(EXACT(A22,$A$10),1,0),IF(EXACT(A22,$A$11),1,0),IF(EXACT(A22,$A$12),1,0),IF(EXACT(A22,$A$13),1,0),IF(EXACT(A22,$A$14),1,0),IF(EXACT(A22,$A$15),1,0),IF(EXACT(A22,$A$16),1,0),IF(EXACT(A22,$A$17),1,0),IF(EXACT(A22,$A$18),1,0),IF(EXACT(A22,$A$19),1,0),IF(EXACT(A22,$A$20),1,0),IF(EXACT(A22,$A$21),1,0),IF(EXACT(A22,$A$22),1,0))=1,1,0))</x:f>
      </x:c>
      <x:c r="D22" s="3" t="str">
        <x:f>IF(B22="","",IF(SUM(IF(EXACT(B22,$B$8),1,0),IF(EXACT(B22,$B$9),1,0),IF(EXACT(B22,$B$10),1,0),IF(EXACT(B22,$B$11),1,0),IF(EXACT(B22,$B$12),1,0),IF(EXACT(B22,$B$13),1,0),IF(EXACT(B22,$B$14),1,0),IF(EXACT(B22,$B$15),1,0),IF(EXACT(B22,$B$16),1,0),IF(EXACT(B22,$B$17),1,0),IF(EXACT(B22,$B$18),1,0),IF(EXACT(B22,$B$19),1,0),IF(EXACT(B22,$B$20),1,0),IF(EXACT(B22,$B$21),1,0),IF(EXACT(B22,$B$22),1,0))=1,1,0))</x:f>
      </x:c>
      <x:c r="E22" s="3" t="str">
        <x:f>IF(A22="","",IF(C22=0,0,IF(SUM(IF(EXACT(A22,$B$8),1,0),IF(EXACT(A22,$B$9),1,0),IF(EXACT(A22,$B$10),1,0),IF(EXACT(A22,$B$11),1,0),IF(EXACT(A22,$B$12),1,0),IF(EXACT(A22,$B$13),1,0),IF(EXACT(A22,$B$14),1,0),IF(EXACT(A22,$B$15),1,0),IF(EXACT(A22,$B$16),1,0),IF(EXACT(A22,$B$17),1,0),IF(EXACT(A22,$B$18),1,0),IF(EXACT(A22,$B$19),1,0),IF(EXACT(A22,$B$20),1,0),IF(EXACT(A22,$B$21),1,0),IF(EXACT(A22,$B$22),1,0),IF(EXACT(A22,$B$23),1,0),IF(EXACT(A22,$B$24),1,0),IF(EXACT(A22,$B$25),1,0),IF(EXACT(A22,$B$26),1,0),IF(EXACT(A22,$B$27),1,0),IF(EXACT(A22,$B$28),1,0),IF(EXACT(A22,$B$29),1,0),IF(EXACT(A22,$B$30),1,0),IF(EXACT(A22,$B$31),1,0),IF(EXACT(A22,$B$32),1,0),IF(EXACT(A22,$B$33),1,0),IF(EXACT(A22,$B$34),1,0),IF(EXACT(A22,$B$35),1,0),IF(EXACT(A22,$B$36),1,0),IF(EXACT(A22,$B$37),1,0),IF(EXACT(A22,$B$38),1,0),IF(EXACT(A22,$B$39),1,0),IF(EXACT(A22,$B$40),1,0),IF(EXACT(A22,$B$41),1,0),IF(EXACT(A22,$B$42),1,0),IF(EXACT(A22,$B$43),1,0),IF(EXACT(A22,$B$44),1,0),IF(EXACT(A22,$B$45),1,0),IF(EXACT(A22,$B$46),1,0),IF(EXACT(A22,$B$47),1,0),IF(EXACT(A22,$B$48),1,0),IF(EXACT(A22,$B$49),1,0),IF(EXACT(A22,$B$50),1,0),IF(EXACT(A22,$B$51),1,0),IF(EXACT(A22,$B$52),1,0),IF(EXACT(A22,$B$53),1,0),IF(EXACT(A22,$B$54),1,0),IF(EXACT(A22,$B$55),1,0),IF(EXACT(A22,$B$56),1,0),IF(EXACT(A22,$B$57),1,0),IF(EXACT(A22,$B$58),1,0),IF(EXACT(A22,$B$59),1,0),IF(EXACT(A22,$B$60),1,0),IF(EXACT(A22,$B$61),1,0),IF(EXACT(A22,$B$62),1,0),IF(EXACT(A22,$B$63),1,0),IF(EXACT(A22,$B$64),1,0),IF(EXACT(A22,$B$65),1,0),IF(EXACT(A22,$B$66),1,0),IF(EXACT(A22,$B$67),1,0),IF(EXACT(A22,$B$68),1,0),IF(EXACT(A22,$B$69),1,0),IF(EXACT(A22,$B$70),1,0),IF(EXACT(A22,$B$71),1,0),IF(EXACT(A22,$B$72),1,0),IF(EXACT(A22,$B$73),1,0),IF(EXACT(A22,$B$74),1,0),IF(EXACT(A22,$B$75),1,0),IF(EXACT(A22,$B$76),1,0),IF(EXACT(A22,$B$77),1,0),IF(EXACT(A22,$B$78),1,0),IF(EXACT(A22,$B$79),1,0),IF(EXACT(A22,$B$80),1,0),IF(EXACT(A22,$B$81),1,0),IF(EXACT(A22,$B$82),1,0),IF(EXACT(A22,$B$83),1,0),IF(EXACT(A22,$B$84),1,0),IF(EXACT(A22,$B$85),1,0),IF(EXACT(A22,$B$86),1,0),IF(EXACT(A22,$B$87),1,0),IF(EXACT(A22,$B$88),1,0),IF(EXACT(A22,$B$89),1,0),IF(EXACT(A22,$B$90),1,0),IF(EXACT(A22,$B$91),1,0),IF(EXACT(A22,$B$92),1,0),IF(EXACT(A22,$B$93),1,0),IF(EXACT(A22,$B$94),1,0),IF(EXACT(A22,$B$95),1,0),IF(EXACT(A22,$B$96),1,0),IF(EXACT(A22,$B$97),1,0),IF(EXACT(A22,$B$98),1,0),IF(EXACT(A22,$B$99),1,0),IF(EXACT(A22,$B$100),1,0),IF(EXACT(A22,$B$101),1,0),IF(EXACT(A22,$B$102),1,0),IF(EXACT(A22,$B$103),1,0),IF(EXACT(A22,$B$104),1,0),IF(EXACT(A22,$B$105),1,0),IF(EXACT(A22,$B$106),1,0),IF(EXACT(A22,$B$107),1,0))&gt;0,1,0)))</x:f>
      </x:c>
      <x:c r="F22" s="3" t="str">
        <x:f>IF(A22="","",IF(C22=0,"Duplicate ignored",IF(E22=1,"Retained","Absent; review record")))</x:f>
      </x:c>
    </x:row>
    <x:row r="23" ht="36" customHeight="1">
      <x:c r="A23" s="30"/>
      <x:c r="B23" s="30"/>
      <x:c r="C23" s="3" t="str">
        <x:f>IF(A23="","",IF(SUM(IF(EXACT(A23,$A$8),1,0),IF(EXACT(A23,$A$9),1,0),IF(EXACT(A23,$A$10),1,0),IF(EXACT(A23,$A$11),1,0),IF(EXACT(A23,$A$12),1,0),IF(EXACT(A23,$A$13),1,0),IF(EXACT(A23,$A$14),1,0),IF(EXACT(A23,$A$15),1,0),IF(EXACT(A23,$A$16),1,0),IF(EXACT(A23,$A$17),1,0),IF(EXACT(A23,$A$18),1,0),IF(EXACT(A23,$A$19),1,0),IF(EXACT(A23,$A$20),1,0),IF(EXACT(A23,$A$21),1,0),IF(EXACT(A23,$A$22),1,0),IF(EXACT(A23,$A$23),1,0))=1,1,0))</x:f>
      </x:c>
      <x:c r="D23" s="3" t="str">
        <x:f>IF(B23="","",IF(SUM(IF(EXACT(B23,$B$8),1,0),IF(EXACT(B23,$B$9),1,0),IF(EXACT(B23,$B$10),1,0),IF(EXACT(B23,$B$11),1,0),IF(EXACT(B23,$B$12),1,0),IF(EXACT(B23,$B$13),1,0),IF(EXACT(B23,$B$14),1,0),IF(EXACT(B23,$B$15),1,0),IF(EXACT(B23,$B$16),1,0),IF(EXACT(B23,$B$17),1,0),IF(EXACT(B23,$B$18),1,0),IF(EXACT(B23,$B$19),1,0),IF(EXACT(B23,$B$20),1,0),IF(EXACT(B23,$B$21),1,0),IF(EXACT(B23,$B$22),1,0),IF(EXACT(B23,$B$23),1,0))=1,1,0))</x:f>
      </x:c>
      <x:c r="E23" s="3" t="str">
        <x:f>IF(A23="","",IF(C23=0,0,IF(SUM(IF(EXACT(A23,$B$8),1,0),IF(EXACT(A23,$B$9),1,0),IF(EXACT(A23,$B$10),1,0),IF(EXACT(A23,$B$11),1,0),IF(EXACT(A23,$B$12),1,0),IF(EXACT(A23,$B$13),1,0),IF(EXACT(A23,$B$14),1,0),IF(EXACT(A23,$B$15),1,0),IF(EXACT(A23,$B$16),1,0),IF(EXACT(A23,$B$17),1,0),IF(EXACT(A23,$B$18),1,0),IF(EXACT(A23,$B$19),1,0),IF(EXACT(A23,$B$20),1,0),IF(EXACT(A23,$B$21),1,0),IF(EXACT(A23,$B$22),1,0),IF(EXACT(A23,$B$23),1,0),IF(EXACT(A23,$B$24),1,0),IF(EXACT(A23,$B$25),1,0),IF(EXACT(A23,$B$26),1,0),IF(EXACT(A23,$B$27),1,0),IF(EXACT(A23,$B$28),1,0),IF(EXACT(A23,$B$29),1,0),IF(EXACT(A23,$B$30),1,0),IF(EXACT(A23,$B$31),1,0),IF(EXACT(A23,$B$32),1,0),IF(EXACT(A23,$B$33),1,0),IF(EXACT(A23,$B$34),1,0),IF(EXACT(A23,$B$35),1,0),IF(EXACT(A23,$B$36),1,0),IF(EXACT(A23,$B$37),1,0),IF(EXACT(A23,$B$38),1,0),IF(EXACT(A23,$B$39),1,0),IF(EXACT(A23,$B$40),1,0),IF(EXACT(A23,$B$41),1,0),IF(EXACT(A23,$B$42),1,0),IF(EXACT(A23,$B$43),1,0),IF(EXACT(A23,$B$44),1,0),IF(EXACT(A23,$B$45),1,0),IF(EXACT(A23,$B$46),1,0),IF(EXACT(A23,$B$47),1,0),IF(EXACT(A23,$B$48),1,0),IF(EXACT(A23,$B$49),1,0),IF(EXACT(A23,$B$50),1,0),IF(EXACT(A23,$B$51),1,0),IF(EXACT(A23,$B$52),1,0),IF(EXACT(A23,$B$53),1,0),IF(EXACT(A23,$B$54),1,0),IF(EXACT(A23,$B$55),1,0),IF(EXACT(A23,$B$56),1,0),IF(EXACT(A23,$B$57),1,0),IF(EXACT(A23,$B$58),1,0),IF(EXACT(A23,$B$59),1,0),IF(EXACT(A23,$B$60),1,0),IF(EXACT(A23,$B$61),1,0),IF(EXACT(A23,$B$62),1,0),IF(EXACT(A23,$B$63),1,0),IF(EXACT(A23,$B$64),1,0),IF(EXACT(A23,$B$65),1,0),IF(EXACT(A23,$B$66),1,0),IF(EXACT(A23,$B$67),1,0),IF(EXACT(A23,$B$68),1,0),IF(EXACT(A23,$B$69),1,0),IF(EXACT(A23,$B$70),1,0),IF(EXACT(A23,$B$71),1,0),IF(EXACT(A23,$B$72),1,0),IF(EXACT(A23,$B$73),1,0),IF(EXACT(A23,$B$74),1,0),IF(EXACT(A23,$B$75),1,0),IF(EXACT(A23,$B$76),1,0),IF(EXACT(A23,$B$77),1,0),IF(EXACT(A23,$B$78),1,0),IF(EXACT(A23,$B$79),1,0),IF(EXACT(A23,$B$80),1,0),IF(EXACT(A23,$B$81),1,0),IF(EXACT(A23,$B$82),1,0),IF(EXACT(A23,$B$83),1,0),IF(EXACT(A23,$B$84),1,0),IF(EXACT(A23,$B$85),1,0),IF(EXACT(A23,$B$86),1,0),IF(EXACT(A23,$B$87),1,0),IF(EXACT(A23,$B$88),1,0),IF(EXACT(A23,$B$89),1,0),IF(EXACT(A23,$B$90),1,0),IF(EXACT(A23,$B$91),1,0),IF(EXACT(A23,$B$92),1,0),IF(EXACT(A23,$B$93),1,0),IF(EXACT(A23,$B$94),1,0),IF(EXACT(A23,$B$95),1,0),IF(EXACT(A23,$B$96),1,0),IF(EXACT(A23,$B$97),1,0),IF(EXACT(A23,$B$98),1,0),IF(EXACT(A23,$B$99),1,0),IF(EXACT(A23,$B$100),1,0),IF(EXACT(A23,$B$101),1,0),IF(EXACT(A23,$B$102),1,0),IF(EXACT(A23,$B$103),1,0),IF(EXACT(A23,$B$104),1,0),IF(EXACT(A23,$B$105),1,0),IF(EXACT(A23,$B$106),1,0),IF(EXACT(A23,$B$107),1,0))&gt;0,1,0)))</x:f>
      </x:c>
      <x:c r="F23" s="3" t="str">
        <x:f>IF(A23="","",IF(C23=0,"Duplicate ignored",IF(E23=1,"Retained","Absent; review record")))</x:f>
      </x:c>
    </x:row>
    <x:row r="24" ht="36" customHeight="1">
      <x:c r="A24" s="30"/>
      <x:c r="B24" s="30"/>
      <x:c r="C24" s="3" t="str">
        <x:f>IF(A24="","",IF(SUM(IF(EXACT(A24,$A$8),1,0),IF(EXACT(A24,$A$9),1,0),IF(EXACT(A24,$A$10),1,0),IF(EXACT(A24,$A$11),1,0),IF(EXACT(A24,$A$12),1,0),IF(EXACT(A24,$A$13),1,0),IF(EXACT(A24,$A$14),1,0),IF(EXACT(A24,$A$15),1,0),IF(EXACT(A24,$A$16),1,0),IF(EXACT(A24,$A$17),1,0),IF(EXACT(A24,$A$18),1,0),IF(EXACT(A24,$A$19),1,0),IF(EXACT(A24,$A$20),1,0),IF(EXACT(A24,$A$21),1,0),IF(EXACT(A24,$A$22),1,0),IF(EXACT(A24,$A$23),1,0),IF(EXACT(A24,$A$24),1,0))=1,1,0))</x:f>
      </x:c>
      <x:c r="D24" s="3" t="str">
        <x:f>IF(B24="","",IF(SUM(IF(EXACT(B24,$B$8),1,0),IF(EXACT(B24,$B$9),1,0),IF(EXACT(B24,$B$10),1,0),IF(EXACT(B24,$B$11),1,0),IF(EXACT(B24,$B$12),1,0),IF(EXACT(B24,$B$13),1,0),IF(EXACT(B24,$B$14),1,0),IF(EXACT(B24,$B$15),1,0),IF(EXACT(B24,$B$16),1,0),IF(EXACT(B24,$B$17),1,0),IF(EXACT(B24,$B$18),1,0),IF(EXACT(B24,$B$19),1,0),IF(EXACT(B24,$B$20),1,0),IF(EXACT(B24,$B$21),1,0),IF(EXACT(B24,$B$22),1,0),IF(EXACT(B24,$B$23),1,0),IF(EXACT(B24,$B$24),1,0))=1,1,0))</x:f>
      </x:c>
      <x:c r="E24" s="3" t="str">
        <x:f>IF(A24="","",IF(C24=0,0,IF(SUM(IF(EXACT(A24,$B$8),1,0),IF(EXACT(A24,$B$9),1,0),IF(EXACT(A24,$B$10),1,0),IF(EXACT(A24,$B$11),1,0),IF(EXACT(A24,$B$12),1,0),IF(EXACT(A24,$B$13),1,0),IF(EXACT(A24,$B$14),1,0),IF(EXACT(A24,$B$15),1,0),IF(EXACT(A24,$B$16),1,0),IF(EXACT(A24,$B$17),1,0),IF(EXACT(A24,$B$18),1,0),IF(EXACT(A24,$B$19),1,0),IF(EXACT(A24,$B$20),1,0),IF(EXACT(A24,$B$21),1,0),IF(EXACT(A24,$B$22),1,0),IF(EXACT(A24,$B$23),1,0),IF(EXACT(A24,$B$24),1,0),IF(EXACT(A24,$B$25),1,0),IF(EXACT(A24,$B$26),1,0),IF(EXACT(A24,$B$27),1,0),IF(EXACT(A24,$B$28),1,0),IF(EXACT(A24,$B$29),1,0),IF(EXACT(A24,$B$30),1,0),IF(EXACT(A24,$B$31),1,0),IF(EXACT(A24,$B$32),1,0),IF(EXACT(A24,$B$33),1,0),IF(EXACT(A24,$B$34),1,0),IF(EXACT(A24,$B$35),1,0),IF(EXACT(A24,$B$36),1,0),IF(EXACT(A24,$B$37),1,0),IF(EXACT(A24,$B$38),1,0),IF(EXACT(A24,$B$39),1,0),IF(EXACT(A24,$B$40),1,0),IF(EXACT(A24,$B$41),1,0),IF(EXACT(A24,$B$42),1,0),IF(EXACT(A24,$B$43),1,0),IF(EXACT(A24,$B$44),1,0),IF(EXACT(A24,$B$45),1,0),IF(EXACT(A24,$B$46),1,0),IF(EXACT(A24,$B$47),1,0),IF(EXACT(A24,$B$48),1,0),IF(EXACT(A24,$B$49),1,0),IF(EXACT(A24,$B$50),1,0),IF(EXACT(A24,$B$51),1,0),IF(EXACT(A24,$B$52),1,0),IF(EXACT(A24,$B$53),1,0),IF(EXACT(A24,$B$54),1,0),IF(EXACT(A24,$B$55),1,0),IF(EXACT(A24,$B$56),1,0),IF(EXACT(A24,$B$57),1,0),IF(EXACT(A24,$B$58),1,0),IF(EXACT(A24,$B$59),1,0),IF(EXACT(A24,$B$60),1,0),IF(EXACT(A24,$B$61),1,0),IF(EXACT(A24,$B$62),1,0),IF(EXACT(A24,$B$63),1,0),IF(EXACT(A24,$B$64),1,0),IF(EXACT(A24,$B$65),1,0),IF(EXACT(A24,$B$66),1,0),IF(EXACT(A24,$B$67),1,0),IF(EXACT(A24,$B$68),1,0),IF(EXACT(A24,$B$69),1,0),IF(EXACT(A24,$B$70),1,0),IF(EXACT(A24,$B$71),1,0),IF(EXACT(A24,$B$72),1,0),IF(EXACT(A24,$B$73),1,0),IF(EXACT(A24,$B$74),1,0),IF(EXACT(A24,$B$75),1,0),IF(EXACT(A24,$B$76),1,0),IF(EXACT(A24,$B$77),1,0),IF(EXACT(A24,$B$78),1,0),IF(EXACT(A24,$B$79),1,0),IF(EXACT(A24,$B$80),1,0),IF(EXACT(A24,$B$81),1,0),IF(EXACT(A24,$B$82),1,0),IF(EXACT(A24,$B$83),1,0),IF(EXACT(A24,$B$84),1,0),IF(EXACT(A24,$B$85),1,0),IF(EXACT(A24,$B$86),1,0),IF(EXACT(A24,$B$87),1,0),IF(EXACT(A24,$B$88),1,0),IF(EXACT(A24,$B$89),1,0),IF(EXACT(A24,$B$90),1,0),IF(EXACT(A24,$B$91),1,0),IF(EXACT(A24,$B$92),1,0),IF(EXACT(A24,$B$93),1,0),IF(EXACT(A24,$B$94),1,0),IF(EXACT(A24,$B$95),1,0),IF(EXACT(A24,$B$96),1,0),IF(EXACT(A24,$B$97),1,0),IF(EXACT(A24,$B$98),1,0),IF(EXACT(A24,$B$99),1,0),IF(EXACT(A24,$B$100),1,0),IF(EXACT(A24,$B$101),1,0),IF(EXACT(A24,$B$102),1,0),IF(EXACT(A24,$B$103),1,0),IF(EXACT(A24,$B$104),1,0),IF(EXACT(A24,$B$105),1,0),IF(EXACT(A24,$B$106),1,0),IF(EXACT(A24,$B$107),1,0))&gt;0,1,0)))</x:f>
      </x:c>
      <x:c r="F24" s="3" t="str">
        <x:f>IF(A24="","",IF(C24=0,"Duplicate ignored",IF(E24=1,"Retained","Absent; review record")))</x:f>
      </x:c>
    </x:row>
    <x:row r="25" ht="36" customHeight="1">
      <x:c r="A25" s="30"/>
      <x:c r="B25" s="30"/>
      <x:c r="C25" s="3" t="str">
        <x:f>IF(A25="","",IF(SUM(IF(EXACT(A25,$A$8),1,0),IF(EXACT(A25,$A$9),1,0),IF(EXACT(A25,$A$10),1,0),IF(EXACT(A25,$A$11),1,0),IF(EXACT(A25,$A$12),1,0),IF(EXACT(A25,$A$13),1,0),IF(EXACT(A25,$A$14),1,0),IF(EXACT(A25,$A$15),1,0),IF(EXACT(A25,$A$16),1,0),IF(EXACT(A25,$A$17),1,0),IF(EXACT(A25,$A$18),1,0),IF(EXACT(A25,$A$19),1,0),IF(EXACT(A25,$A$20),1,0),IF(EXACT(A25,$A$21),1,0),IF(EXACT(A25,$A$22),1,0),IF(EXACT(A25,$A$23),1,0),IF(EXACT(A25,$A$24),1,0),IF(EXACT(A25,$A$25),1,0))=1,1,0))</x:f>
      </x:c>
      <x:c r="D25" s="3" t="str">
        <x:f>IF(B25="","",IF(SUM(IF(EXACT(B25,$B$8),1,0),IF(EXACT(B25,$B$9),1,0),IF(EXACT(B25,$B$10),1,0),IF(EXACT(B25,$B$11),1,0),IF(EXACT(B25,$B$12),1,0),IF(EXACT(B25,$B$13),1,0),IF(EXACT(B25,$B$14),1,0),IF(EXACT(B25,$B$15),1,0),IF(EXACT(B25,$B$16),1,0),IF(EXACT(B25,$B$17),1,0),IF(EXACT(B25,$B$18),1,0),IF(EXACT(B25,$B$19),1,0),IF(EXACT(B25,$B$20),1,0),IF(EXACT(B25,$B$21),1,0),IF(EXACT(B25,$B$22),1,0),IF(EXACT(B25,$B$23),1,0),IF(EXACT(B25,$B$24),1,0),IF(EXACT(B25,$B$25),1,0))=1,1,0))</x:f>
      </x:c>
      <x:c r="E25" s="3" t="str">
        <x:f>IF(A25="","",IF(C25=0,0,IF(SUM(IF(EXACT(A25,$B$8),1,0),IF(EXACT(A25,$B$9),1,0),IF(EXACT(A25,$B$10),1,0),IF(EXACT(A25,$B$11),1,0),IF(EXACT(A25,$B$12),1,0),IF(EXACT(A25,$B$13),1,0),IF(EXACT(A25,$B$14),1,0),IF(EXACT(A25,$B$15),1,0),IF(EXACT(A25,$B$16),1,0),IF(EXACT(A25,$B$17),1,0),IF(EXACT(A25,$B$18),1,0),IF(EXACT(A25,$B$19),1,0),IF(EXACT(A25,$B$20),1,0),IF(EXACT(A25,$B$21),1,0),IF(EXACT(A25,$B$22),1,0),IF(EXACT(A25,$B$23),1,0),IF(EXACT(A25,$B$24),1,0),IF(EXACT(A25,$B$25),1,0),IF(EXACT(A25,$B$26),1,0),IF(EXACT(A25,$B$27),1,0),IF(EXACT(A25,$B$28),1,0),IF(EXACT(A25,$B$29),1,0),IF(EXACT(A25,$B$30),1,0),IF(EXACT(A25,$B$31),1,0),IF(EXACT(A25,$B$32),1,0),IF(EXACT(A25,$B$33),1,0),IF(EXACT(A25,$B$34),1,0),IF(EXACT(A25,$B$35),1,0),IF(EXACT(A25,$B$36),1,0),IF(EXACT(A25,$B$37),1,0),IF(EXACT(A25,$B$38),1,0),IF(EXACT(A25,$B$39),1,0),IF(EXACT(A25,$B$40),1,0),IF(EXACT(A25,$B$41),1,0),IF(EXACT(A25,$B$42),1,0),IF(EXACT(A25,$B$43),1,0),IF(EXACT(A25,$B$44),1,0),IF(EXACT(A25,$B$45),1,0),IF(EXACT(A25,$B$46),1,0),IF(EXACT(A25,$B$47),1,0),IF(EXACT(A25,$B$48),1,0),IF(EXACT(A25,$B$49),1,0),IF(EXACT(A25,$B$50),1,0),IF(EXACT(A25,$B$51),1,0),IF(EXACT(A25,$B$52),1,0),IF(EXACT(A25,$B$53),1,0),IF(EXACT(A25,$B$54),1,0),IF(EXACT(A25,$B$55),1,0),IF(EXACT(A25,$B$56),1,0),IF(EXACT(A25,$B$57),1,0),IF(EXACT(A25,$B$58),1,0),IF(EXACT(A25,$B$59),1,0),IF(EXACT(A25,$B$60),1,0),IF(EXACT(A25,$B$61),1,0),IF(EXACT(A25,$B$62),1,0),IF(EXACT(A25,$B$63),1,0),IF(EXACT(A25,$B$64),1,0),IF(EXACT(A25,$B$65),1,0),IF(EXACT(A25,$B$66),1,0),IF(EXACT(A25,$B$67),1,0),IF(EXACT(A25,$B$68),1,0),IF(EXACT(A25,$B$69),1,0),IF(EXACT(A25,$B$70),1,0),IF(EXACT(A25,$B$71),1,0),IF(EXACT(A25,$B$72),1,0),IF(EXACT(A25,$B$73),1,0),IF(EXACT(A25,$B$74),1,0),IF(EXACT(A25,$B$75),1,0),IF(EXACT(A25,$B$76),1,0),IF(EXACT(A25,$B$77),1,0),IF(EXACT(A25,$B$78),1,0),IF(EXACT(A25,$B$79),1,0),IF(EXACT(A25,$B$80),1,0),IF(EXACT(A25,$B$81),1,0),IF(EXACT(A25,$B$82),1,0),IF(EXACT(A25,$B$83),1,0),IF(EXACT(A25,$B$84),1,0),IF(EXACT(A25,$B$85),1,0),IF(EXACT(A25,$B$86),1,0),IF(EXACT(A25,$B$87),1,0),IF(EXACT(A25,$B$88),1,0),IF(EXACT(A25,$B$89),1,0),IF(EXACT(A25,$B$90),1,0),IF(EXACT(A25,$B$91),1,0),IF(EXACT(A25,$B$92),1,0),IF(EXACT(A25,$B$93),1,0),IF(EXACT(A25,$B$94),1,0),IF(EXACT(A25,$B$95),1,0),IF(EXACT(A25,$B$96),1,0),IF(EXACT(A25,$B$97),1,0),IF(EXACT(A25,$B$98),1,0),IF(EXACT(A25,$B$99),1,0),IF(EXACT(A25,$B$100),1,0),IF(EXACT(A25,$B$101),1,0),IF(EXACT(A25,$B$102),1,0),IF(EXACT(A25,$B$103),1,0),IF(EXACT(A25,$B$104),1,0),IF(EXACT(A25,$B$105),1,0),IF(EXACT(A25,$B$106),1,0),IF(EXACT(A25,$B$107),1,0))&gt;0,1,0)))</x:f>
      </x:c>
      <x:c r="F25" s="3" t="str">
        <x:f>IF(A25="","",IF(C25=0,"Duplicate ignored",IF(E25=1,"Retained","Absent; review record")))</x:f>
      </x:c>
    </x:row>
    <x:row r="26" ht="36" customHeight="1">
      <x:c r="A26" s="30"/>
      <x:c r="B26" s="30"/>
      <x:c r="C26" s="3" t="str">
        <x:f>IF(A26="","",IF(SUM(IF(EXACT(A26,$A$8),1,0),IF(EXACT(A26,$A$9),1,0),IF(EXACT(A26,$A$10),1,0),IF(EXACT(A26,$A$11),1,0),IF(EXACT(A26,$A$12),1,0),IF(EXACT(A26,$A$13),1,0),IF(EXACT(A26,$A$14),1,0),IF(EXACT(A26,$A$15),1,0),IF(EXACT(A26,$A$16),1,0),IF(EXACT(A26,$A$17),1,0),IF(EXACT(A26,$A$18),1,0),IF(EXACT(A26,$A$19),1,0),IF(EXACT(A26,$A$20),1,0),IF(EXACT(A26,$A$21),1,0),IF(EXACT(A26,$A$22),1,0),IF(EXACT(A26,$A$23),1,0),IF(EXACT(A26,$A$24),1,0),IF(EXACT(A26,$A$25),1,0),IF(EXACT(A26,$A$26),1,0))=1,1,0))</x:f>
      </x:c>
      <x:c r="D26" s="3" t="str">
        <x:f>IF(B26="","",IF(SUM(IF(EXACT(B26,$B$8),1,0),IF(EXACT(B26,$B$9),1,0),IF(EXACT(B26,$B$10),1,0),IF(EXACT(B26,$B$11),1,0),IF(EXACT(B26,$B$12),1,0),IF(EXACT(B26,$B$13),1,0),IF(EXACT(B26,$B$14),1,0),IF(EXACT(B26,$B$15),1,0),IF(EXACT(B26,$B$16),1,0),IF(EXACT(B26,$B$17),1,0),IF(EXACT(B26,$B$18),1,0),IF(EXACT(B26,$B$19),1,0),IF(EXACT(B26,$B$20),1,0),IF(EXACT(B26,$B$21),1,0),IF(EXACT(B26,$B$22),1,0),IF(EXACT(B26,$B$23),1,0),IF(EXACT(B26,$B$24),1,0),IF(EXACT(B26,$B$25),1,0),IF(EXACT(B26,$B$26),1,0))=1,1,0))</x:f>
      </x:c>
      <x:c r="E26" s="3" t="str">
        <x:f>IF(A26="","",IF(C26=0,0,IF(SUM(IF(EXACT(A26,$B$8),1,0),IF(EXACT(A26,$B$9),1,0),IF(EXACT(A26,$B$10),1,0),IF(EXACT(A26,$B$11),1,0),IF(EXACT(A26,$B$12),1,0),IF(EXACT(A26,$B$13),1,0),IF(EXACT(A26,$B$14),1,0),IF(EXACT(A26,$B$15),1,0),IF(EXACT(A26,$B$16),1,0),IF(EXACT(A26,$B$17),1,0),IF(EXACT(A26,$B$18),1,0),IF(EXACT(A26,$B$19),1,0),IF(EXACT(A26,$B$20),1,0),IF(EXACT(A26,$B$21),1,0),IF(EXACT(A26,$B$22),1,0),IF(EXACT(A26,$B$23),1,0),IF(EXACT(A26,$B$24),1,0),IF(EXACT(A26,$B$25),1,0),IF(EXACT(A26,$B$26),1,0),IF(EXACT(A26,$B$27),1,0),IF(EXACT(A26,$B$28),1,0),IF(EXACT(A26,$B$29),1,0),IF(EXACT(A26,$B$30),1,0),IF(EXACT(A26,$B$31),1,0),IF(EXACT(A26,$B$32),1,0),IF(EXACT(A26,$B$33),1,0),IF(EXACT(A26,$B$34),1,0),IF(EXACT(A26,$B$35),1,0),IF(EXACT(A26,$B$36),1,0),IF(EXACT(A26,$B$37),1,0),IF(EXACT(A26,$B$38),1,0),IF(EXACT(A26,$B$39),1,0),IF(EXACT(A26,$B$40),1,0),IF(EXACT(A26,$B$41),1,0),IF(EXACT(A26,$B$42),1,0),IF(EXACT(A26,$B$43),1,0),IF(EXACT(A26,$B$44),1,0),IF(EXACT(A26,$B$45),1,0),IF(EXACT(A26,$B$46),1,0),IF(EXACT(A26,$B$47),1,0),IF(EXACT(A26,$B$48),1,0),IF(EXACT(A26,$B$49),1,0),IF(EXACT(A26,$B$50),1,0),IF(EXACT(A26,$B$51),1,0),IF(EXACT(A26,$B$52),1,0),IF(EXACT(A26,$B$53),1,0),IF(EXACT(A26,$B$54),1,0),IF(EXACT(A26,$B$55),1,0),IF(EXACT(A26,$B$56),1,0),IF(EXACT(A26,$B$57),1,0),IF(EXACT(A26,$B$58),1,0),IF(EXACT(A26,$B$59),1,0),IF(EXACT(A26,$B$60),1,0),IF(EXACT(A26,$B$61),1,0),IF(EXACT(A26,$B$62),1,0),IF(EXACT(A26,$B$63),1,0),IF(EXACT(A26,$B$64),1,0),IF(EXACT(A26,$B$65),1,0),IF(EXACT(A26,$B$66),1,0),IF(EXACT(A26,$B$67),1,0),IF(EXACT(A26,$B$68),1,0),IF(EXACT(A26,$B$69),1,0),IF(EXACT(A26,$B$70),1,0),IF(EXACT(A26,$B$71),1,0),IF(EXACT(A26,$B$72),1,0),IF(EXACT(A26,$B$73),1,0),IF(EXACT(A26,$B$74),1,0),IF(EXACT(A26,$B$75),1,0),IF(EXACT(A26,$B$76),1,0),IF(EXACT(A26,$B$77),1,0),IF(EXACT(A26,$B$78),1,0),IF(EXACT(A26,$B$79),1,0),IF(EXACT(A26,$B$80),1,0),IF(EXACT(A26,$B$81),1,0),IF(EXACT(A26,$B$82),1,0),IF(EXACT(A26,$B$83),1,0),IF(EXACT(A26,$B$84),1,0),IF(EXACT(A26,$B$85),1,0),IF(EXACT(A26,$B$86),1,0),IF(EXACT(A26,$B$87),1,0),IF(EXACT(A26,$B$88),1,0),IF(EXACT(A26,$B$89),1,0),IF(EXACT(A26,$B$90),1,0),IF(EXACT(A26,$B$91),1,0),IF(EXACT(A26,$B$92),1,0),IF(EXACT(A26,$B$93),1,0),IF(EXACT(A26,$B$94),1,0),IF(EXACT(A26,$B$95),1,0),IF(EXACT(A26,$B$96),1,0),IF(EXACT(A26,$B$97),1,0),IF(EXACT(A26,$B$98),1,0),IF(EXACT(A26,$B$99),1,0),IF(EXACT(A26,$B$100),1,0),IF(EXACT(A26,$B$101),1,0),IF(EXACT(A26,$B$102),1,0),IF(EXACT(A26,$B$103),1,0),IF(EXACT(A26,$B$104),1,0),IF(EXACT(A26,$B$105),1,0),IF(EXACT(A26,$B$106),1,0),IF(EXACT(A26,$B$107),1,0))&gt;0,1,0)))</x:f>
      </x:c>
      <x:c r="F26" s="3" t="str">
        <x:f>IF(A26="","",IF(C26=0,"Duplicate ignored",IF(E26=1,"Retained","Absent; review record")))</x:f>
      </x:c>
    </x:row>
    <x:row r="27" ht="36" customHeight="1">
      <x:c r="A27" s="30"/>
      <x:c r="B27" s="30"/>
      <x:c r="C27" s="3" t="str">
        <x:f>IF(A27="","",IF(SUM(IF(EXACT(A27,$A$8),1,0),IF(EXACT(A27,$A$9),1,0),IF(EXACT(A27,$A$10),1,0),IF(EXACT(A27,$A$11),1,0),IF(EXACT(A27,$A$12),1,0),IF(EXACT(A27,$A$13),1,0),IF(EXACT(A27,$A$14),1,0),IF(EXACT(A27,$A$15),1,0),IF(EXACT(A27,$A$16),1,0),IF(EXACT(A27,$A$17),1,0),IF(EXACT(A27,$A$18),1,0),IF(EXACT(A27,$A$19),1,0),IF(EXACT(A27,$A$20),1,0),IF(EXACT(A27,$A$21),1,0),IF(EXACT(A27,$A$22),1,0),IF(EXACT(A27,$A$23),1,0),IF(EXACT(A27,$A$24),1,0),IF(EXACT(A27,$A$25),1,0),IF(EXACT(A27,$A$26),1,0),IF(EXACT(A27,$A$27),1,0))=1,1,0))</x:f>
      </x:c>
      <x:c r="D27" s="3" t="str">
        <x:f>IF(B27="","",IF(SUM(IF(EXACT(B27,$B$8),1,0),IF(EXACT(B27,$B$9),1,0),IF(EXACT(B27,$B$10),1,0),IF(EXACT(B27,$B$11),1,0),IF(EXACT(B27,$B$12),1,0),IF(EXACT(B27,$B$13),1,0),IF(EXACT(B27,$B$14),1,0),IF(EXACT(B27,$B$15),1,0),IF(EXACT(B27,$B$16),1,0),IF(EXACT(B27,$B$17),1,0),IF(EXACT(B27,$B$18),1,0),IF(EXACT(B27,$B$19),1,0),IF(EXACT(B27,$B$20),1,0),IF(EXACT(B27,$B$21),1,0),IF(EXACT(B27,$B$22),1,0),IF(EXACT(B27,$B$23),1,0),IF(EXACT(B27,$B$24),1,0),IF(EXACT(B27,$B$25),1,0),IF(EXACT(B27,$B$26),1,0),IF(EXACT(B27,$B$27),1,0))=1,1,0))</x:f>
      </x:c>
      <x:c r="E27" s="3" t="str">
        <x:f>IF(A27="","",IF(C27=0,0,IF(SUM(IF(EXACT(A27,$B$8),1,0),IF(EXACT(A27,$B$9),1,0),IF(EXACT(A27,$B$10),1,0),IF(EXACT(A27,$B$11),1,0),IF(EXACT(A27,$B$12),1,0),IF(EXACT(A27,$B$13),1,0),IF(EXACT(A27,$B$14),1,0),IF(EXACT(A27,$B$15),1,0),IF(EXACT(A27,$B$16),1,0),IF(EXACT(A27,$B$17),1,0),IF(EXACT(A27,$B$18),1,0),IF(EXACT(A27,$B$19),1,0),IF(EXACT(A27,$B$20),1,0),IF(EXACT(A27,$B$21),1,0),IF(EXACT(A27,$B$22),1,0),IF(EXACT(A27,$B$23),1,0),IF(EXACT(A27,$B$24),1,0),IF(EXACT(A27,$B$25),1,0),IF(EXACT(A27,$B$26),1,0),IF(EXACT(A27,$B$27),1,0),IF(EXACT(A27,$B$28),1,0),IF(EXACT(A27,$B$29),1,0),IF(EXACT(A27,$B$30),1,0),IF(EXACT(A27,$B$31),1,0),IF(EXACT(A27,$B$32),1,0),IF(EXACT(A27,$B$33),1,0),IF(EXACT(A27,$B$34),1,0),IF(EXACT(A27,$B$35),1,0),IF(EXACT(A27,$B$36),1,0),IF(EXACT(A27,$B$37),1,0),IF(EXACT(A27,$B$38),1,0),IF(EXACT(A27,$B$39),1,0),IF(EXACT(A27,$B$40),1,0),IF(EXACT(A27,$B$41),1,0),IF(EXACT(A27,$B$42),1,0),IF(EXACT(A27,$B$43),1,0),IF(EXACT(A27,$B$44),1,0),IF(EXACT(A27,$B$45),1,0),IF(EXACT(A27,$B$46),1,0),IF(EXACT(A27,$B$47),1,0),IF(EXACT(A27,$B$48),1,0),IF(EXACT(A27,$B$49),1,0),IF(EXACT(A27,$B$50),1,0),IF(EXACT(A27,$B$51),1,0),IF(EXACT(A27,$B$52),1,0),IF(EXACT(A27,$B$53),1,0),IF(EXACT(A27,$B$54),1,0),IF(EXACT(A27,$B$55),1,0),IF(EXACT(A27,$B$56),1,0),IF(EXACT(A27,$B$57),1,0),IF(EXACT(A27,$B$58),1,0),IF(EXACT(A27,$B$59),1,0),IF(EXACT(A27,$B$60),1,0),IF(EXACT(A27,$B$61),1,0),IF(EXACT(A27,$B$62),1,0),IF(EXACT(A27,$B$63),1,0),IF(EXACT(A27,$B$64),1,0),IF(EXACT(A27,$B$65),1,0),IF(EXACT(A27,$B$66),1,0),IF(EXACT(A27,$B$67),1,0),IF(EXACT(A27,$B$68),1,0),IF(EXACT(A27,$B$69),1,0),IF(EXACT(A27,$B$70),1,0),IF(EXACT(A27,$B$71),1,0),IF(EXACT(A27,$B$72),1,0),IF(EXACT(A27,$B$73),1,0),IF(EXACT(A27,$B$74),1,0),IF(EXACT(A27,$B$75),1,0),IF(EXACT(A27,$B$76),1,0),IF(EXACT(A27,$B$77),1,0),IF(EXACT(A27,$B$78),1,0),IF(EXACT(A27,$B$79),1,0),IF(EXACT(A27,$B$80),1,0),IF(EXACT(A27,$B$81),1,0),IF(EXACT(A27,$B$82),1,0),IF(EXACT(A27,$B$83),1,0),IF(EXACT(A27,$B$84),1,0),IF(EXACT(A27,$B$85),1,0),IF(EXACT(A27,$B$86),1,0),IF(EXACT(A27,$B$87),1,0),IF(EXACT(A27,$B$88),1,0),IF(EXACT(A27,$B$89),1,0),IF(EXACT(A27,$B$90),1,0),IF(EXACT(A27,$B$91),1,0),IF(EXACT(A27,$B$92),1,0),IF(EXACT(A27,$B$93),1,0),IF(EXACT(A27,$B$94),1,0),IF(EXACT(A27,$B$95),1,0),IF(EXACT(A27,$B$96),1,0),IF(EXACT(A27,$B$97),1,0),IF(EXACT(A27,$B$98),1,0),IF(EXACT(A27,$B$99),1,0),IF(EXACT(A27,$B$100),1,0),IF(EXACT(A27,$B$101),1,0),IF(EXACT(A27,$B$102),1,0),IF(EXACT(A27,$B$103),1,0),IF(EXACT(A27,$B$104),1,0),IF(EXACT(A27,$B$105),1,0),IF(EXACT(A27,$B$106),1,0),IF(EXACT(A27,$B$107),1,0))&gt;0,1,0)))</x:f>
      </x:c>
      <x:c r="F27" s="3" t="str">
        <x:f>IF(A27="","",IF(C27=0,"Duplicate ignored",IF(E27=1,"Retained","Absent; review record")))</x:f>
      </x:c>
    </x:row>
    <x:row r="28" ht="36" customHeight="1">
      <x:c r="A28" s="30"/>
      <x:c r="B28" s="30"/>
      <x:c r="C28" s="3" t="str">
        <x:f>IF(A28="","",IF(SUM(IF(EXACT(A28,$A$8),1,0),IF(EXACT(A28,$A$9),1,0),IF(EXACT(A28,$A$10),1,0),IF(EXACT(A28,$A$11),1,0),IF(EXACT(A28,$A$12),1,0),IF(EXACT(A28,$A$13),1,0),IF(EXACT(A28,$A$14),1,0),IF(EXACT(A28,$A$15),1,0),IF(EXACT(A28,$A$16),1,0),IF(EXACT(A28,$A$17),1,0),IF(EXACT(A28,$A$18),1,0),IF(EXACT(A28,$A$19),1,0),IF(EXACT(A28,$A$20),1,0),IF(EXACT(A28,$A$21),1,0),IF(EXACT(A28,$A$22),1,0),IF(EXACT(A28,$A$23),1,0),IF(EXACT(A28,$A$24),1,0),IF(EXACT(A28,$A$25),1,0),IF(EXACT(A28,$A$26),1,0),IF(EXACT(A28,$A$27),1,0),IF(EXACT(A28,$A$28),1,0))=1,1,0))</x:f>
      </x:c>
      <x:c r="D28" s="3" t="str">
        <x:f>IF(B28="","",IF(SUM(IF(EXACT(B28,$B$8),1,0),IF(EXACT(B28,$B$9),1,0),IF(EXACT(B28,$B$10),1,0),IF(EXACT(B28,$B$11),1,0),IF(EXACT(B28,$B$12),1,0),IF(EXACT(B28,$B$13),1,0),IF(EXACT(B28,$B$14),1,0),IF(EXACT(B28,$B$15),1,0),IF(EXACT(B28,$B$16),1,0),IF(EXACT(B28,$B$17),1,0),IF(EXACT(B28,$B$18),1,0),IF(EXACT(B28,$B$19),1,0),IF(EXACT(B28,$B$20),1,0),IF(EXACT(B28,$B$21),1,0),IF(EXACT(B28,$B$22),1,0),IF(EXACT(B28,$B$23),1,0),IF(EXACT(B28,$B$24),1,0),IF(EXACT(B28,$B$25),1,0),IF(EXACT(B28,$B$26),1,0),IF(EXACT(B28,$B$27),1,0),IF(EXACT(B28,$B$28),1,0))=1,1,0))</x:f>
      </x:c>
      <x:c r="E28" s="3" t="str">
        <x:f>IF(A28="","",IF(C28=0,0,IF(SUM(IF(EXACT(A28,$B$8),1,0),IF(EXACT(A28,$B$9),1,0),IF(EXACT(A28,$B$10),1,0),IF(EXACT(A28,$B$11),1,0),IF(EXACT(A28,$B$12),1,0),IF(EXACT(A28,$B$13),1,0),IF(EXACT(A28,$B$14),1,0),IF(EXACT(A28,$B$15),1,0),IF(EXACT(A28,$B$16),1,0),IF(EXACT(A28,$B$17),1,0),IF(EXACT(A28,$B$18),1,0),IF(EXACT(A28,$B$19),1,0),IF(EXACT(A28,$B$20),1,0),IF(EXACT(A28,$B$21),1,0),IF(EXACT(A28,$B$22),1,0),IF(EXACT(A28,$B$23),1,0),IF(EXACT(A28,$B$24),1,0),IF(EXACT(A28,$B$25),1,0),IF(EXACT(A28,$B$26),1,0),IF(EXACT(A28,$B$27),1,0),IF(EXACT(A28,$B$28),1,0),IF(EXACT(A28,$B$29),1,0),IF(EXACT(A28,$B$30),1,0),IF(EXACT(A28,$B$31),1,0),IF(EXACT(A28,$B$32),1,0),IF(EXACT(A28,$B$33),1,0),IF(EXACT(A28,$B$34),1,0),IF(EXACT(A28,$B$35),1,0),IF(EXACT(A28,$B$36),1,0),IF(EXACT(A28,$B$37),1,0),IF(EXACT(A28,$B$38),1,0),IF(EXACT(A28,$B$39),1,0),IF(EXACT(A28,$B$40),1,0),IF(EXACT(A28,$B$41),1,0),IF(EXACT(A28,$B$42),1,0),IF(EXACT(A28,$B$43),1,0),IF(EXACT(A28,$B$44),1,0),IF(EXACT(A28,$B$45),1,0),IF(EXACT(A28,$B$46),1,0),IF(EXACT(A28,$B$47),1,0),IF(EXACT(A28,$B$48),1,0),IF(EXACT(A28,$B$49),1,0),IF(EXACT(A28,$B$50),1,0),IF(EXACT(A28,$B$51),1,0),IF(EXACT(A28,$B$52),1,0),IF(EXACT(A28,$B$53),1,0),IF(EXACT(A28,$B$54),1,0),IF(EXACT(A28,$B$55),1,0),IF(EXACT(A28,$B$56),1,0),IF(EXACT(A28,$B$57),1,0),IF(EXACT(A28,$B$58),1,0),IF(EXACT(A28,$B$59),1,0),IF(EXACT(A28,$B$60),1,0),IF(EXACT(A28,$B$61),1,0),IF(EXACT(A28,$B$62),1,0),IF(EXACT(A28,$B$63),1,0),IF(EXACT(A28,$B$64),1,0),IF(EXACT(A28,$B$65),1,0),IF(EXACT(A28,$B$66),1,0),IF(EXACT(A28,$B$67),1,0),IF(EXACT(A28,$B$68),1,0),IF(EXACT(A28,$B$69),1,0),IF(EXACT(A28,$B$70),1,0),IF(EXACT(A28,$B$71),1,0),IF(EXACT(A28,$B$72),1,0),IF(EXACT(A28,$B$73),1,0),IF(EXACT(A28,$B$74),1,0),IF(EXACT(A28,$B$75),1,0),IF(EXACT(A28,$B$76),1,0),IF(EXACT(A28,$B$77),1,0),IF(EXACT(A28,$B$78),1,0),IF(EXACT(A28,$B$79),1,0),IF(EXACT(A28,$B$80),1,0),IF(EXACT(A28,$B$81),1,0),IF(EXACT(A28,$B$82),1,0),IF(EXACT(A28,$B$83),1,0),IF(EXACT(A28,$B$84),1,0),IF(EXACT(A28,$B$85),1,0),IF(EXACT(A28,$B$86),1,0),IF(EXACT(A28,$B$87),1,0),IF(EXACT(A28,$B$88),1,0),IF(EXACT(A28,$B$89),1,0),IF(EXACT(A28,$B$90),1,0),IF(EXACT(A28,$B$91),1,0),IF(EXACT(A28,$B$92),1,0),IF(EXACT(A28,$B$93),1,0),IF(EXACT(A28,$B$94),1,0),IF(EXACT(A28,$B$95),1,0),IF(EXACT(A28,$B$96),1,0),IF(EXACT(A28,$B$97),1,0),IF(EXACT(A28,$B$98),1,0),IF(EXACT(A28,$B$99),1,0),IF(EXACT(A28,$B$100),1,0),IF(EXACT(A28,$B$101),1,0),IF(EXACT(A28,$B$102),1,0),IF(EXACT(A28,$B$103),1,0),IF(EXACT(A28,$B$104),1,0),IF(EXACT(A28,$B$105),1,0),IF(EXACT(A28,$B$106),1,0),IF(EXACT(A28,$B$107),1,0))&gt;0,1,0)))</x:f>
      </x:c>
      <x:c r="F28" s="3" t="str">
        <x:f>IF(A28="","",IF(C28=0,"Duplicate ignored",IF(E28=1,"Retained","Absent; review record")))</x:f>
      </x:c>
    </x:row>
    <x:row r="29" ht="36" customHeight="1">
      <x:c r="A29" s="30"/>
      <x:c r="B29" s="30"/>
      <x:c r="C29" s="3" t="str">
        <x:f>IF(A29="","",IF(SUM(IF(EXACT(A29,$A$8),1,0),IF(EXACT(A29,$A$9),1,0),IF(EXACT(A29,$A$10),1,0),IF(EXACT(A29,$A$11),1,0),IF(EXACT(A29,$A$12),1,0),IF(EXACT(A29,$A$13),1,0),IF(EXACT(A29,$A$14),1,0),IF(EXACT(A29,$A$15),1,0),IF(EXACT(A29,$A$16),1,0),IF(EXACT(A29,$A$17),1,0),IF(EXACT(A29,$A$18),1,0),IF(EXACT(A29,$A$19),1,0),IF(EXACT(A29,$A$20),1,0),IF(EXACT(A29,$A$21),1,0),IF(EXACT(A29,$A$22),1,0),IF(EXACT(A29,$A$23),1,0),IF(EXACT(A29,$A$24),1,0),IF(EXACT(A29,$A$25),1,0),IF(EXACT(A29,$A$26),1,0),IF(EXACT(A29,$A$27),1,0),IF(EXACT(A29,$A$28),1,0),IF(EXACT(A29,$A$29),1,0))=1,1,0))</x:f>
      </x:c>
      <x:c r="D29" s="3" t="str">
        <x:f>IF(B29="","",IF(SUM(IF(EXACT(B29,$B$8),1,0),IF(EXACT(B29,$B$9),1,0),IF(EXACT(B29,$B$10),1,0),IF(EXACT(B29,$B$11),1,0),IF(EXACT(B29,$B$12),1,0),IF(EXACT(B29,$B$13),1,0),IF(EXACT(B29,$B$14),1,0),IF(EXACT(B29,$B$15),1,0),IF(EXACT(B29,$B$16),1,0),IF(EXACT(B29,$B$17),1,0),IF(EXACT(B29,$B$18),1,0),IF(EXACT(B29,$B$19),1,0),IF(EXACT(B29,$B$20),1,0),IF(EXACT(B29,$B$21),1,0),IF(EXACT(B29,$B$22),1,0),IF(EXACT(B29,$B$23),1,0),IF(EXACT(B29,$B$24),1,0),IF(EXACT(B29,$B$25),1,0),IF(EXACT(B29,$B$26),1,0),IF(EXACT(B29,$B$27),1,0),IF(EXACT(B29,$B$28),1,0),IF(EXACT(B29,$B$29),1,0))=1,1,0))</x:f>
      </x:c>
      <x:c r="E29" s="3" t="str">
        <x:f>IF(A29="","",IF(C29=0,0,IF(SUM(IF(EXACT(A29,$B$8),1,0),IF(EXACT(A29,$B$9),1,0),IF(EXACT(A29,$B$10),1,0),IF(EXACT(A29,$B$11),1,0),IF(EXACT(A29,$B$12),1,0),IF(EXACT(A29,$B$13),1,0),IF(EXACT(A29,$B$14),1,0),IF(EXACT(A29,$B$15),1,0),IF(EXACT(A29,$B$16),1,0),IF(EXACT(A29,$B$17),1,0),IF(EXACT(A29,$B$18),1,0),IF(EXACT(A29,$B$19),1,0),IF(EXACT(A29,$B$20),1,0),IF(EXACT(A29,$B$21),1,0),IF(EXACT(A29,$B$22),1,0),IF(EXACT(A29,$B$23),1,0),IF(EXACT(A29,$B$24),1,0),IF(EXACT(A29,$B$25),1,0),IF(EXACT(A29,$B$26),1,0),IF(EXACT(A29,$B$27),1,0),IF(EXACT(A29,$B$28),1,0),IF(EXACT(A29,$B$29),1,0),IF(EXACT(A29,$B$30),1,0),IF(EXACT(A29,$B$31),1,0),IF(EXACT(A29,$B$32),1,0),IF(EXACT(A29,$B$33),1,0),IF(EXACT(A29,$B$34),1,0),IF(EXACT(A29,$B$35),1,0),IF(EXACT(A29,$B$36),1,0),IF(EXACT(A29,$B$37),1,0),IF(EXACT(A29,$B$38),1,0),IF(EXACT(A29,$B$39),1,0),IF(EXACT(A29,$B$40),1,0),IF(EXACT(A29,$B$41),1,0),IF(EXACT(A29,$B$42),1,0),IF(EXACT(A29,$B$43),1,0),IF(EXACT(A29,$B$44),1,0),IF(EXACT(A29,$B$45),1,0),IF(EXACT(A29,$B$46),1,0),IF(EXACT(A29,$B$47),1,0),IF(EXACT(A29,$B$48),1,0),IF(EXACT(A29,$B$49),1,0),IF(EXACT(A29,$B$50),1,0),IF(EXACT(A29,$B$51),1,0),IF(EXACT(A29,$B$52),1,0),IF(EXACT(A29,$B$53),1,0),IF(EXACT(A29,$B$54),1,0),IF(EXACT(A29,$B$55),1,0),IF(EXACT(A29,$B$56),1,0),IF(EXACT(A29,$B$57),1,0),IF(EXACT(A29,$B$58),1,0),IF(EXACT(A29,$B$59),1,0),IF(EXACT(A29,$B$60),1,0),IF(EXACT(A29,$B$61),1,0),IF(EXACT(A29,$B$62),1,0),IF(EXACT(A29,$B$63),1,0),IF(EXACT(A29,$B$64),1,0),IF(EXACT(A29,$B$65),1,0),IF(EXACT(A29,$B$66),1,0),IF(EXACT(A29,$B$67),1,0),IF(EXACT(A29,$B$68),1,0),IF(EXACT(A29,$B$69),1,0),IF(EXACT(A29,$B$70),1,0),IF(EXACT(A29,$B$71),1,0),IF(EXACT(A29,$B$72),1,0),IF(EXACT(A29,$B$73),1,0),IF(EXACT(A29,$B$74),1,0),IF(EXACT(A29,$B$75),1,0),IF(EXACT(A29,$B$76),1,0),IF(EXACT(A29,$B$77),1,0),IF(EXACT(A29,$B$78),1,0),IF(EXACT(A29,$B$79),1,0),IF(EXACT(A29,$B$80),1,0),IF(EXACT(A29,$B$81),1,0),IF(EXACT(A29,$B$82),1,0),IF(EXACT(A29,$B$83),1,0),IF(EXACT(A29,$B$84),1,0),IF(EXACT(A29,$B$85),1,0),IF(EXACT(A29,$B$86),1,0),IF(EXACT(A29,$B$87),1,0),IF(EXACT(A29,$B$88),1,0),IF(EXACT(A29,$B$89),1,0),IF(EXACT(A29,$B$90),1,0),IF(EXACT(A29,$B$91),1,0),IF(EXACT(A29,$B$92),1,0),IF(EXACT(A29,$B$93),1,0),IF(EXACT(A29,$B$94),1,0),IF(EXACT(A29,$B$95),1,0),IF(EXACT(A29,$B$96),1,0),IF(EXACT(A29,$B$97),1,0),IF(EXACT(A29,$B$98),1,0),IF(EXACT(A29,$B$99),1,0),IF(EXACT(A29,$B$100),1,0),IF(EXACT(A29,$B$101),1,0),IF(EXACT(A29,$B$102),1,0),IF(EXACT(A29,$B$103),1,0),IF(EXACT(A29,$B$104),1,0),IF(EXACT(A29,$B$105),1,0),IF(EXACT(A29,$B$106),1,0),IF(EXACT(A29,$B$107),1,0))&gt;0,1,0)))</x:f>
      </x:c>
      <x:c r="F29" s="3" t="str">
        <x:f>IF(A29="","",IF(C29=0,"Duplicate ignored",IF(E29=1,"Retained","Absent; review record")))</x:f>
      </x:c>
    </x:row>
    <x:row r="30" ht="36" customHeight="1">
      <x:c r="A30" s="30"/>
      <x:c r="B30" s="30"/>
      <x:c r="C30" s="3" t="str">
        <x:f>IF(A30="","",IF(SUM(IF(EXACT(A30,$A$8),1,0),IF(EXACT(A30,$A$9),1,0),IF(EXACT(A30,$A$10),1,0),IF(EXACT(A30,$A$11),1,0),IF(EXACT(A30,$A$12),1,0),IF(EXACT(A30,$A$13),1,0),IF(EXACT(A30,$A$14),1,0),IF(EXACT(A30,$A$15),1,0),IF(EXACT(A30,$A$16),1,0),IF(EXACT(A30,$A$17),1,0),IF(EXACT(A30,$A$18),1,0),IF(EXACT(A30,$A$19),1,0),IF(EXACT(A30,$A$20),1,0),IF(EXACT(A30,$A$21),1,0),IF(EXACT(A30,$A$22),1,0),IF(EXACT(A30,$A$23),1,0),IF(EXACT(A30,$A$24),1,0),IF(EXACT(A30,$A$25),1,0),IF(EXACT(A30,$A$26),1,0),IF(EXACT(A30,$A$27),1,0),IF(EXACT(A30,$A$28),1,0),IF(EXACT(A30,$A$29),1,0),IF(EXACT(A30,$A$30),1,0))=1,1,0))</x:f>
      </x:c>
      <x:c r="D30" s="3" t="str">
        <x:f>IF(B30="","",IF(SUM(IF(EXACT(B30,$B$8),1,0),IF(EXACT(B30,$B$9),1,0),IF(EXACT(B30,$B$10),1,0),IF(EXACT(B30,$B$11),1,0),IF(EXACT(B30,$B$12),1,0),IF(EXACT(B30,$B$13),1,0),IF(EXACT(B30,$B$14),1,0),IF(EXACT(B30,$B$15),1,0),IF(EXACT(B30,$B$16),1,0),IF(EXACT(B30,$B$17),1,0),IF(EXACT(B30,$B$18),1,0),IF(EXACT(B30,$B$19),1,0),IF(EXACT(B30,$B$20),1,0),IF(EXACT(B30,$B$21),1,0),IF(EXACT(B30,$B$22),1,0),IF(EXACT(B30,$B$23),1,0),IF(EXACT(B30,$B$24),1,0),IF(EXACT(B30,$B$25),1,0),IF(EXACT(B30,$B$26),1,0),IF(EXACT(B30,$B$27),1,0),IF(EXACT(B30,$B$28),1,0),IF(EXACT(B30,$B$29),1,0),IF(EXACT(B30,$B$30),1,0))=1,1,0))</x:f>
      </x:c>
      <x:c r="E30" s="3" t="str">
        <x:f>IF(A30="","",IF(C30=0,0,IF(SUM(IF(EXACT(A30,$B$8),1,0),IF(EXACT(A30,$B$9),1,0),IF(EXACT(A30,$B$10),1,0),IF(EXACT(A30,$B$11),1,0),IF(EXACT(A30,$B$12),1,0),IF(EXACT(A30,$B$13),1,0),IF(EXACT(A30,$B$14),1,0),IF(EXACT(A30,$B$15),1,0),IF(EXACT(A30,$B$16),1,0),IF(EXACT(A30,$B$17),1,0),IF(EXACT(A30,$B$18),1,0),IF(EXACT(A30,$B$19),1,0),IF(EXACT(A30,$B$20),1,0),IF(EXACT(A30,$B$21),1,0),IF(EXACT(A30,$B$22),1,0),IF(EXACT(A30,$B$23),1,0),IF(EXACT(A30,$B$24),1,0),IF(EXACT(A30,$B$25),1,0),IF(EXACT(A30,$B$26),1,0),IF(EXACT(A30,$B$27),1,0),IF(EXACT(A30,$B$28),1,0),IF(EXACT(A30,$B$29),1,0),IF(EXACT(A30,$B$30),1,0),IF(EXACT(A30,$B$31),1,0),IF(EXACT(A30,$B$32),1,0),IF(EXACT(A30,$B$33),1,0),IF(EXACT(A30,$B$34),1,0),IF(EXACT(A30,$B$35),1,0),IF(EXACT(A30,$B$36),1,0),IF(EXACT(A30,$B$37),1,0),IF(EXACT(A30,$B$38),1,0),IF(EXACT(A30,$B$39),1,0),IF(EXACT(A30,$B$40),1,0),IF(EXACT(A30,$B$41),1,0),IF(EXACT(A30,$B$42),1,0),IF(EXACT(A30,$B$43),1,0),IF(EXACT(A30,$B$44),1,0),IF(EXACT(A30,$B$45),1,0),IF(EXACT(A30,$B$46),1,0),IF(EXACT(A30,$B$47),1,0),IF(EXACT(A30,$B$48),1,0),IF(EXACT(A30,$B$49),1,0),IF(EXACT(A30,$B$50),1,0),IF(EXACT(A30,$B$51),1,0),IF(EXACT(A30,$B$52),1,0),IF(EXACT(A30,$B$53),1,0),IF(EXACT(A30,$B$54),1,0),IF(EXACT(A30,$B$55),1,0),IF(EXACT(A30,$B$56),1,0),IF(EXACT(A30,$B$57),1,0),IF(EXACT(A30,$B$58),1,0),IF(EXACT(A30,$B$59),1,0),IF(EXACT(A30,$B$60),1,0),IF(EXACT(A30,$B$61),1,0),IF(EXACT(A30,$B$62),1,0),IF(EXACT(A30,$B$63),1,0),IF(EXACT(A30,$B$64),1,0),IF(EXACT(A30,$B$65),1,0),IF(EXACT(A30,$B$66),1,0),IF(EXACT(A30,$B$67),1,0),IF(EXACT(A30,$B$68),1,0),IF(EXACT(A30,$B$69),1,0),IF(EXACT(A30,$B$70),1,0),IF(EXACT(A30,$B$71),1,0),IF(EXACT(A30,$B$72),1,0),IF(EXACT(A30,$B$73),1,0),IF(EXACT(A30,$B$74),1,0),IF(EXACT(A30,$B$75),1,0),IF(EXACT(A30,$B$76),1,0),IF(EXACT(A30,$B$77),1,0),IF(EXACT(A30,$B$78),1,0),IF(EXACT(A30,$B$79),1,0),IF(EXACT(A30,$B$80),1,0),IF(EXACT(A30,$B$81),1,0),IF(EXACT(A30,$B$82),1,0),IF(EXACT(A30,$B$83),1,0),IF(EXACT(A30,$B$84),1,0),IF(EXACT(A30,$B$85),1,0),IF(EXACT(A30,$B$86),1,0),IF(EXACT(A30,$B$87),1,0),IF(EXACT(A30,$B$88),1,0),IF(EXACT(A30,$B$89),1,0),IF(EXACT(A30,$B$90),1,0),IF(EXACT(A30,$B$91),1,0),IF(EXACT(A30,$B$92),1,0),IF(EXACT(A30,$B$93),1,0),IF(EXACT(A30,$B$94),1,0),IF(EXACT(A30,$B$95),1,0),IF(EXACT(A30,$B$96),1,0),IF(EXACT(A30,$B$97),1,0),IF(EXACT(A30,$B$98),1,0),IF(EXACT(A30,$B$99),1,0),IF(EXACT(A30,$B$100),1,0),IF(EXACT(A30,$B$101),1,0),IF(EXACT(A30,$B$102),1,0),IF(EXACT(A30,$B$103),1,0),IF(EXACT(A30,$B$104),1,0),IF(EXACT(A30,$B$105),1,0),IF(EXACT(A30,$B$106),1,0),IF(EXACT(A30,$B$107),1,0))&gt;0,1,0)))</x:f>
      </x:c>
      <x:c r="F30" s="3" t="str">
        <x:f>IF(A30="","",IF(C30=0,"Duplicate ignored",IF(E30=1,"Retained","Absent; review record")))</x:f>
      </x:c>
    </x:row>
    <x:row r="31" ht="36" customHeight="1">
      <x:c r="A31" s="30"/>
      <x:c r="B31" s="30"/>
      <x:c r="C31" s="3" t="str">
        <x:f>IF(A31="","",IF(SUM(IF(EXACT(A31,$A$8),1,0),IF(EXACT(A31,$A$9),1,0),IF(EXACT(A31,$A$10),1,0),IF(EXACT(A31,$A$11),1,0),IF(EXACT(A31,$A$12),1,0),IF(EXACT(A31,$A$13),1,0),IF(EXACT(A31,$A$14),1,0),IF(EXACT(A31,$A$15),1,0),IF(EXACT(A31,$A$16),1,0),IF(EXACT(A31,$A$17),1,0),IF(EXACT(A31,$A$18),1,0),IF(EXACT(A31,$A$19),1,0),IF(EXACT(A31,$A$20),1,0),IF(EXACT(A31,$A$21),1,0),IF(EXACT(A31,$A$22),1,0),IF(EXACT(A31,$A$23),1,0),IF(EXACT(A31,$A$24),1,0),IF(EXACT(A31,$A$25),1,0),IF(EXACT(A31,$A$26),1,0),IF(EXACT(A31,$A$27),1,0),IF(EXACT(A31,$A$28),1,0),IF(EXACT(A31,$A$29),1,0),IF(EXACT(A31,$A$30),1,0),IF(EXACT(A31,$A$31),1,0))=1,1,0))</x:f>
      </x:c>
      <x:c r="D31" s="3" t="str">
        <x:f>IF(B31="","",IF(SUM(IF(EXACT(B31,$B$8),1,0),IF(EXACT(B31,$B$9),1,0),IF(EXACT(B31,$B$10),1,0),IF(EXACT(B31,$B$11),1,0),IF(EXACT(B31,$B$12),1,0),IF(EXACT(B31,$B$13),1,0),IF(EXACT(B31,$B$14),1,0),IF(EXACT(B31,$B$15),1,0),IF(EXACT(B31,$B$16),1,0),IF(EXACT(B31,$B$17),1,0),IF(EXACT(B31,$B$18),1,0),IF(EXACT(B31,$B$19),1,0),IF(EXACT(B31,$B$20),1,0),IF(EXACT(B31,$B$21),1,0),IF(EXACT(B31,$B$22),1,0),IF(EXACT(B31,$B$23),1,0),IF(EXACT(B31,$B$24),1,0),IF(EXACT(B31,$B$25),1,0),IF(EXACT(B31,$B$26),1,0),IF(EXACT(B31,$B$27),1,0),IF(EXACT(B31,$B$28),1,0),IF(EXACT(B31,$B$29),1,0),IF(EXACT(B31,$B$30),1,0),IF(EXACT(B31,$B$31),1,0))=1,1,0))</x:f>
      </x:c>
      <x:c r="E31" s="3" t="str">
        <x:f>IF(A31="","",IF(C31=0,0,IF(SUM(IF(EXACT(A31,$B$8),1,0),IF(EXACT(A31,$B$9),1,0),IF(EXACT(A31,$B$10),1,0),IF(EXACT(A31,$B$11),1,0),IF(EXACT(A31,$B$12),1,0),IF(EXACT(A31,$B$13),1,0),IF(EXACT(A31,$B$14),1,0),IF(EXACT(A31,$B$15),1,0),IF(EXACT(A31,$B$16),1,0),IF(EXACT(A31,$B$17),1,0),IF(EXACT(A31,$B$18),1,0),IF(EXACT(A31,$B$19),1,0),IF(EXACT(A31,$B$20),1,0),IF(EXACT(A31,$B$21),1,0),IF(EXACT(A31,$B$22),1,0),IF(EXACT(A31,$B$23),1,0),IF(EXACT(A31,$B$24),1,0),IF(EXACT(A31,$B$25),1,0),IF(EXACT(A31,$B$26),1,0),IF(EXACT(A31,$B$27),1,0),IF(EXACT(A31,$B$28),1,0),IF(EXACT(A31,$B$29),1,0),IF(EXACT(A31,$B$30),1,0),IF(EXACT(A31,$B$31),1,0),IF(EXACT(A31,$B$32),1,0),IF(EXACT(A31,$B$33),1,0),IF(EXACT(A31,$B$34),1,0),IF(EXACT(A31,$B$35),1,0),IF(EXACT(A31,$B$36),1,0),IF(EXACT(A31,$B$37),1,0),IF(EXACT(A31,$B$38),1,0),IF(EXACT(A31,$B$39),1,0),IF(EXACT(A31,$B$40),1,0),IF(EXACT(A31,$B$41),1,0),IF(EXACT(A31,$B$42),1,0),IF(EXACT(A31,$B$43),1,0),IF(EXACT(A31,$B$44),1,0),IF(EXACT(A31,$B$45),1,0),IF(EXACT(A31,$B$46),1,0),IF(EXACT(A31,$B$47),1,0),IF(EXACT(A31,$B$48),1,0),IF(EXACT(A31,$B$49),1,0),IF(EXACT(A31,$B$50),1,0),IF(EXACT(A31,$B$51),1,0),IF(EXACT(A31,$B$52),1,0),IF(EXACT(A31,$B$53),1,0),IF(EXACT(A31,$B$54),1,0),IF(EXACT(A31,$B$55),1,0),IF(EXACT(A31,$B$56),1,0),IF(EXACT(A31,$B$57),1,0),IF(EXACT(A31,$B$58),1,0),IF(EXACT(A31,$B$59),1,0),IF(EXACT(A31,$B$60),1,0),IF(EXACT(A31,$B$61),1,0),IF(EXACT(A31,$B$62),1,0),IF(EXACT(A31,$B$63),1,0),IF(EXACT(A31,$B$64),1,0),IF(EXACT(A31,$B$65),1,0),IF(EXACT(A31,$B$66),1,0),IF(EXACT(A31,$B$67),1,0),IF(EXACT(A31,$B$68),1,0),IF(EXACT(A31,$B$69),1,0),IF(EXACT(A31,$B$70),1,0),IF(EXACT(A31,$B$71),1,0),IF(EXACT(A31,$B$72),1,0),IF(EXACT(A31,$B$73),1,0),IF(EXACT(A31,$B$74),1,0),IF(EXACT(A31,$B$75),1,0),IF(EXACT(A31,$B$76),1,0),IF(EXACT(A31,$B$77),1,0),IF(EXACT(A31,$B$78),1,0),IF(EXACT(A31,$B$79),1,0),IF(EXACT(A31,$B$80),1,0),IF(EXACT(A31,$B$81),1,0),IF(EXACT(A31,$B$82),1,0),IF(EXACT(A31,$B$83),1,0),IF(EXACT(A31,$B$84),1,0),IF(EXACT(A31,$B$85),1,0),IF(EXACT(A31,$B$86),1,0),IF(EXACT(A31,$B$87),1,0),IF(EXACT(A31,$B$88),1,0),IF(EXACT(A31,$B$89),1,0),IF(EXACT(A31,$B$90),1,0),IF(EXACT(A31,$B$91),1,0),IF(EXACT(A31,$B$92),1,0),IF(EXACT(A31,$B$93),1,0),IF(EXACT(A31,$B$94),1,0),IF(EXACT(A31,$B$95),1,0),IF(EXACT(A31,$B$96),1,0),IF(EXACT(A31,$B$97),1,0),IF(EXACT(A31,$B$98),1,0),IF(EXACT(A31,$B$99),1,0),IF(EXACT(A31,$B$100),1,0),IF(EXACT(A31,$B$101),1,0),IF(EXACT(A31,$B$102),1,0),IF(EXACT(A31,$B$103),1,0),IF(EXACT(A31,$B$104),1,0),IF(EXACT(A31,$B$105),1,0),IF(EXACT(A31,$B$106),1,0),IF(EXACT(A31,$B$107),1,0))&gt;0,1,0)))</x:f>
      </x:c>
      <x:c r="F31" s="3" t="str">
        <x:f>IF(A31="","",IF(C31=0,"Duplicate ignored",IF(E31=1,"Retained","Absent; review record")))</x:f>
      </x:c>
    </x:row>
    <x:row r="32" ht="36" customHeight="1">
      <x:c r="A32" s="30"/>
      <x:c r="B32" s="30"/>
      <x:c r="C32" s="3" t="str">
        <x:f>IF(A32="","",IF(SUM(IF(EXACT(A32,$A$8),1,0),IF(EXACT(A32,$A$9),1,0),IF(EXACT(A32,$A$10),1,0),IF(EXACT(A32,$A$11),1,0),IF(EXACT(A32,$A$12),1,0),IF(EXACT(A32,$A$13),1,0),IF(EXACT(A32,$A$14),1,0),IF(EXACT(A32,$A$15),1,0),IF(EXACT(A32,$A$16),1,0),IF(EXACT(A32,$A$17),1,0),IF(EXACT(A32,$A$18),1,0),IF(EXACT(A32,$A$19),1,0),IF(EXACT(A32,$A$20),1,0),IF(EXACT(A32,$A$21),1,0),IF(EXACT(A32,$A$22),1,0),IF(EXACT(A32,$A$23),1,0),IF(EXACT(A32,$A$24),1,0),IF(EXACT(A32,$A$25),1,0),IF(EXACT(A32,$A$26),1,0),IF(EXACT(A32,$A$27),1,0),IF(EXACT(A32,$A$28),1,0),IF(EXACT(A32,$A$29),1,0),IF(EXACT(A32,$A$30),1,0),IF(EXACT(A32,$A$31),1,0),IF(EXACT(A32,$A$32),1,0))=1,1,0))</x:f>
      </x:c>
      <x:c r="D32" s="3" t="str">
        <x:f>IF(B32="","",IF(SUM(IF(EXACT(B32,$B$8),1,0),IF(EXACT(B32,$B$9),1,0),IF(EXACT(B32,$B$10),1,0),IF(EXACT(B32,$B$11),1,0),IF(EXACT(B32,$B$12),1,0),IF(EXACT(B32,$B$13),1,0),IF(EXACT(B32,$B$14),1,0),IF(EXACT(B32,$B$15),1,0),IF(EXACT(B32,$B$16),1,0),IF(EXACT(B32,$B$17),1,0),IF(EXACT(B32,$B$18),1,0),IF(EXACT(B32,$B$19),1,0),IF(EXACT(B32,$B$20),1,0),IF(EXACT(B32,$B$21),1,0),IF(EXACT(B32,$B$22),1,0),IF(EXACT(B32,$B$23),1,0),IF(EXACT(B32,$B$24),1,0),IF(EXACT(B32,$B$25),1,0),IF(EXACT(B32,$B$26),1,0),IF(EXACT(B32,$B$27),1,0),IF(EXACT(B32,$B$28),1,0),IF(EXACT(B32,$B$29),1,0),IF(EXACT(B32,$B$30),1,0),IF(EXACT(B32,$B$31),1,0),IF(EXACT(B32,$B$32),1,0))=1,1,0))</x:f>
      </x:c>
      <x:c r="E32" s="3" t="str">
        <x:f>IF(A32="","",IF(C32=0,0,IF(SUM(IF(EXACT(A32,$B$8),1,0),IF(EXACT(A32,$B$9),1,0),IF(EXACT(A32,$B$10),1,0),IF(EXACT(A32,$B$11),1,0),IF(EXACT(A32,$B$12),1,0),IF(EXACT(A32,$B$13),1,0),IF(EXACT(A32,$B$14),1,0),IF(EXACT(A32,$B$15),1,0),IF(EXACT(A32,$B$16),1,0),IF(EXACT(A32,$B$17),1,0),IF(EXACT(A32,$B$18),1,0),IF(EXACT(A32,$B$19),1,0),IF(EXACT(A32,$B$20),1,0),IF(EXACT(A32,$B$21),1,0),IF(EXACT(A32,$B$22),1,0),IF(EXACT(A32,$B$23),1,0),IF(EXACT(A32,$B$24),1,0),IF(EXACT(A32,$B$25),1,0),IF(EXACT(A32,$B$26),1,0),IF(EXACT(A32,$B$27),1,0),IF(EXACT(A32,$B$28),1,0),IF(EXACT(A32,$B$29),1,0),IF(EXACT(A32,$B$30),1,0),IF(EXACT(A32,$B$31),1,0),IF(EXACT(A32,$B$32),1,0),IF(EXACT(A32,$B$33),1,0),IF(EXACT(A32,$B$34),1,0),IF(EXACT(A32,$B$35),1,0),IF(EXACT(A32,$B$36),1,0),IF(EXACT(A32,$B$37),1,0),IF(EXACT(A32,$B$38),1,0),IF(EXACT(A32,$B$39),1,0),IF(EXACT(A32,$B$40),1,0),IF(EXACT(A32,$B$41),1,0),IF(EXACT(A32,$B$42),1,0),IF(EXACT(A32,$B$43),1,0),IF(EXACT(A32,$B$44),1,0),IF(EXACT(A32,$B$45),1,0),IF(EXACT(A32,$B$46),1,0),IF(EXACT(A32,$B$47),1,0),IF(EXACT(A32,$B$48),1,0),IF(EXACT(A32,$B$49),1,0),IF(EXACT(A32,$B$50),1,0),IF(EXACT(A32,$B$51),1,0),IF(EXACT(A32,$B$52),1,0),IF(EXACT(A32,$B$53),1,0),IF(EXACT(A32,$B$54),1,0),IF(EXACT(A32,$B$55),1,0),IF(EXACT(A32,$B$56),1,0),IF(EXACT(A32,$B$57),1,0),IF(EXACT(A32,$B$58),1,0),IF(EXACT(A32,$B$59),1,0),IF(EXACT(A32,$B$60),1,0),IF(EXACT(A32,$B$61),1,0),IF(EXACT(A32,$B$62),1,0),IF(EXACT(A32,$B$63),1,0),IF(EXACT(A32,$B$64),1,0),IF(EXACT(A32,$B$65),1,0),IF(EXACT(A32,$B$66),1,0),IF(EXACT(A32,$B$67),1,0),IF(EXACT(A32,$B$68),1,0),IF(EXACT(A32,$B$69),1,0),IF(EXACT(A32,$B$70),1,0),IF(EXACT(A32,$B$71),1,0),IF(EXACT(A32,$B$72),1,0),IF(EXACT(A32,$B$73),1,0),IF(EXACT(A32,$B$74),1,0),IF(EXACT(A32,$B$75),1,0),IF(EXACT(A32,$B$76),1,0),IF(EXACT(A32,$B$77),1,0),IF(EXACT(A32,$B$78),1,0),IF(EXACT(A32,$B$79),1,0),IF(EXACT(A32,$B$80),1,0),IF(EXACT(A32,$B$81),1,0),IF(EXACT(A32,$B$82),1,0),IF(EXACT(A32,$B$83),1,0),IF(EXACT(A32,$B$84),1,0),IF(EXACT(A32,$B$85),1,0),IF(EXACT(A32,$B$86),1,0),IF(EXACT(A32,$B$87),1,0),IF(EXACT(A32,$B$88),1,0),IF(EXACT(A32,$B$89),1,0),IF(EXACT(A32,$B$90),1,0),IF(EXACT(A32,$B$91),1,0),IF(EXACT(A32,$B$92),1,0),IF(EXACT(A32,$B$93),1,0),IF(EXACT(A32,$B$94),1,0),IF(EXACT(A32,$B$95),1,0),IF(EXACT(A32,$B$96),1,0),IF(EXACT(A32,$B$97),1,0),IF(EXACT(A32,$B$98),1,0),IF(EXACT(A32,$B$99),1,0),IF(EXACT(A32,$B$100),1,0),IF(EXACT(A32,$B$101),1,0),IF(EXACT(A32,$B$102),1,0),IF(EXACT(A32,$B$103),1,0),IF(EXACT(A32,$B$104),1,0),IF(EXACT(A32,$B$105),1,0),IF(EXACT(A32,$B$106),1,0),IF(EXACT(A32,$B$107),1,0))&gt;0,1,0)))</x:f>
      </x:c>
      <x:c r="F32" s="3" t="str">
        <x:f>IF(A32="","",IF(C32=0,"Duplicate ignored",IF(E32=1,"Retained","Absent; review record")))</x:f>
      </x:c>
    </x:row>
    <x:row r="33" ht="36" customHeight="1">
      <x:c r="A33" s="30"/>
      <x:c r="B33" s="30"/>
      <x:c r="C33" s="3" t="str">
        <x:f>IF(A33="","",IF(SUM(IF(EXACT(A33,$A$8),1,0),IF(EXACT(A33,$A$9),1,0),IF(EXACT(A33,$A$10),1,0),IF(EXACT(A33,$A$11),1,0),IF(EXACT(A33,$A$12),1,0),IF(EXACT(A33,$A$13),1,0),IF(EXACT(A33,$A$14),1,0),IF(EXACT(A33,$A$15),1,0),IF(EXACT(A33,$A$16),1,0),IF(EXACT(A33,$A$17),1,0),IF(EXACT(A33,$A$18),1,0),IF(EXACT(A33,$A$19),1,0),IF(EXACT(A33,$A$20),1,0),IF(EXACT(A33,$A$21),1,0),IF(EXACT(A33,$A$22),1,0),IF(EXACT(A33,$A$23),1,0),IF(EXACT(A33,$A$24),1,0),IF(EXACT(A33,$A$25),1,0),IF(EXACT(A33,$A$26),1,0),IF(EXACT(A33,$A$27),1,0),IF(EXACT(A33,$A$28),1,0),IF(EXACT(A33,$A$29),1,0),IF(EXACT(A33,$A$30),1,0),IF(EXACT(A33,$A$31),1,0),IF(EXACT(A33,$A$32),1,0),IF(EXACT(A33,$A$33),1,0))=1,1,0))</x:f>
      </x:c>
      <x:c r="D33" s="3" t="str">
        <x:f>IF(B33="","",IF(SUM(IF(EXACT(B33,$B$8),1,0),IF(EXACT(B33,$B$9),1,0),IF(EXACT(B33,$B$10),1,0),IF(EXACT(B33,$B$11),1,0),IF(EXACT(B33,$B$12),1,0),IF(EXACT(B33,$B$13),1,0),IF(EXACT(B33,$B$14),1,0),IF(EXACT(B33,$B$15),1,0),IF(EXACT(B33,$B$16),1,0),IF(EXACT(B33,$B$17),1,0),IF(EXACT(B33,$B$18),1,0),IF(EXACT(B33,$B$19),1,0),IF(EXACT(B33,$B$20),1,0),IF(EXACT(B33,$B$21),1,0),IF(EXACT(B33,$B$22),1,0),IF(EXACT(B33,$B$23),1,0),IF(EXACT(B33,$B$24),1,0),IF(EXACT(B33,$B$25),1,0),IF(EXACT(B33,$B$26),1,0),IF(EXACT(B33,$B$27),1,0),IF(EXACT(B33,$B$28),1,0),IF(EXACT(B33,$B$29),1,0),IF(EXACT(B33,$B$30),1,0),IF(EXACT(B33,$B$31),1,0),IF(EXACT(B33,$B$32),1,0),IF(EXACT(B33,$B$33),1,0))=1,1,0))</x:f>
      </x:c>
      <x:c r="E33" s="3" t="str">
        <x:f>IF(A33="","",IF(C33=0,0,IF(SUM(IF(EXACT(A33,$B$8),1,0),IF(EXACT(A33,$B$9),1,0),IF(EXACT(A33,$B$10),1,0),IF(EXACT(A33,$B$11),1,0),IF(EXACT(A33,$B$12),1,0),IF(EXACT(A33,$B$13),1,0),IF(EXACT(A33,$B$14),1,0),IF(EXACT(A33,$B$15),1,0),IF(EXACT(A33,$B$16),1,0),IF(EXACT(A33,$B$17),1,0),IF(EXACT(A33,$B$18),1,0),IF(EXACT(A33,$B$19),1,0),IF(EXACT(A33,$B$20),1,0),IF(EXACT(A33,$B$21),1,0),IF(EXACT(A33,$B$22),1,0),IF(EXACT(A33,$B$23),1,0),IF(EXACT(A33,$B$24),1,0),IF(EXACT(A33,$B$25),1,0),IF(EXACT(A33,$B$26),1,0),IF(EXACT(A33,$B$27),1,0),IF(EXACT(A33,$B$28),1,0),IF(EXACT(A33,$B$29),1,0),IF(EXACT(A33,$B$30),1,0),IF(EXACT(A33,$B$31),1,0),IF(EXACT(A33,$B$32),1,0),IF(EXACT(A33,$B$33),1,0),IF(EXACT(A33,$B$34),1,0),IF(EXACT(A33,$B$35),1,0),IF(EXACT(A33,$B$36),1,0),IF(EXACT(A33,$B$37),1,0),IF(EXACT(A33,$B$38),1,0),IF(EXACT(A33,$B$39),1,0),IF(EXACT(A33,$B$40),1,0),IF(EXACT(A33,$B$41),1,0),IF(EXACT(A33,$B$42),1,0),IF(EXACT(A33,$B$43),1,0),IF(EXACT(A33,$B$44),1,0),IF(EXACT(A33,$B$45),1,0),IF(EXACT(A33,$B$46),1,0),IF(EXACT(A33,$B$47),1,0),IF(EXACT(A33,$B$48),1,0),IF(EXACT(A33,$B$49),1,0),IF(EXACT(A33,$B$50),1,0),IF(EXACT(A33,$B$51),1,0),IF(EXACT(A33,$B$52),1,0),IF(EXACT(A33,$B$53),1,0),IF(EXACT(A33,$B$54),1,0),IF(EXACT(A33,$B$55),1,0),IF(EXACT(A33,$B$56),1,0),IF(EXACT(A33,$B$57),1,0),IF(EXACT(A33,$B$58),1,0),IF(EXACT(A33,$B$59),1,0),IF(EXACT(A33,$B$60),1,0),IF(EXACT(A33,$B$61),1,0),IF(EXACT(A33,$B$62),1,0),IF(EXACT(A33,$B$63),1,0),IF(EXACT(A33,$B$64),1,0),IF(EXACT(A33,$B$65),1,0),IF(EXACT(A33,$B$66),1,0),IF(EXACT(A33,$B$67),1,0),IF(EXACT(A33,$B$68),1,0),IF(EXACT(A33,$B$69),1,0),IF(EXACT(A33,$B$70),1,0),IF(EXACT(A33,$B$71),1,0),IF(EXACT(A33,$B$72),1,0),IF(EXACT(A33,$B$73),1,0),IF(EXACT(A33,$B$74),1,0),IF(EXACT(A33,$B$75),1,0),IF(EXACT(A33,$B$76),1,0),IF(EXACT(A33,$B$77),1,0),IF(EXACT(A33,$B$78),1,0),IF(EXACT(A33,$B$79),1,0),IF(EXACT(A33,$B$80),1,0),IF(EXACT(A33,$B$81),1,0),IF(EXACT(A33,$B$82),1,0),IF(EXACT(A33,$B$83),1,0),IF(EXACT(A33,$B$84),1,0),IF(EXACT(A33,$B$85),1,0),IF(EXACT(A33,$B$86),1,0),IF(EXACT(A33,$B$87),1,0),IF(EXACT(A33,$B$88),1,0),IF(EXACT(A33,$B$89),1,0),IF(EXACT(A33,$B$90),1,0),IF(EXACT(A33,$B$91),1,0),IF(EXACT(A33,$B$92),1,0),IF(EXACT(A33,$B$93),1,0),IF(EXACT(A33,$B$94),1,0),IF(EXACT(A33,$B$95),1,0),IF(EXACT(A33,$B$96),1,0),IF(EXACT(A33,$B$97),1,0),IF(EXACT(A33,$B$98),1,0),IF(EXACT(A33,$B$99),1,0),IF(EXACT(A33,$B$100),1,0),IF(EXACT(A33,$B$101),1,0),IF(EXACT(A33,$B$102),1,0),IF(EXACT(A33,$B$103),1,0),IF(EXACT(A33,$B$104),1,0),IF(EXACT(A33,$B$105),1,0),IF(EXACT(A33,$B$106),1,0),IF(EXACT(A33,$B$107),1,0))&gt;0,1,0)))</x:f>
      </x:c>
      <x:c r="F33" s="3" t="str">
        <x:f>IF(A33="","",IF(C33=0,"Duplicate ignored",IF(E33=1,"Retained","Absent; review record")))</x:f>
      </x:c>
    </x:row>
    <x:row r="34" ht="36" customHeight="1">
      <x:c r="A34" s="30"/>
      <x:c r="B34" s="30"/>
      <x:c r="C34" s="3" t="str">
        <x:f>IF(A34="","",IF(SUM(IF(EXACT(A34,$A$8),1,0),IF(EXACT(A34,$A$9),1,0),IF(EXACT(A34,$A$10),1,0),IF(EXACT(A34,$A$11),1,0),IF(EXACT(A34,$A$12),1,0),IF(EXACT(A34,$A$13),1,0),IF(EXACT(A34,$A$14),1,0),IF(EXACT(A34,$A$15),1,0),IF(EXACT(A34,$A$16),1,0),IF(EXACT(A34,$A$17),1,0),IF(EXACT(A34,$A$18),1,0),IF(EXACT(A34,$A$19),1,0),IF(EXACT(A34,$A$20),1,0),IF(EXACT(A34,$A$21),1,0),IF(EXACT(A34,$A$22),1,0),IF(EXACT(A34,$A$23),1,0),IF(EXACT(A34,$A$24),1,0),IF(EXACT(A34,$A$25),1,0),IF(EXACT(A34,$A$26),1,0),IF(EXACT(A34,$A$27),1,0),IF(EXACT(A34,$A$28),1,0),IF(EXACT(A34,$A$29),1,0),IF(EXACT(A34,$A$30),1,0),IF(EXACT(A34,$A$31),1,0),IF(EXACT(A34,$A$32),1,0),IF(EXACT(A34,$A$33),1,0),IF(EXACT(A34,$A$34),1,0))=1,1,0))</x:f>
      </x:c>
      <x:c r="D34" s="3" t="str">
        <x:f>IF(B34="","",IF(SUM(IF(EXACT(B34,$B$8),1,0),IF(EXACT(B34,$B$9),1,0),IF(EXACT(B34,$B$10),1,0),IF(EXACT(B34,$B$11),1,0),IF(EXACT(B34,$B$12),1,0),IF(EXACT(B34,$B$13),1,0),IF(EXACT(B34,$B$14),1,0),IF(EXACT(B34,$B$15),1,0),IF(EXACT(B34,$B$16),1,0),IF(EXACT(B34,$B$17),1,0),IF(EXACT(B34,$B$18),1,0),IF(EXACT(B34,$B$19),1,0),IF(EXACT(B34,$B$20),1,0),IF(EXACT(B34,$B$21),1,0),IF(EXACT(B34,$B$22),1,0),IF(EXACT(B34,$B$23),1,0),IF(EXACT(B34,$B$24),1,0),IF(EXACT(B34,$B$25),1,0),IF(EXACT(B34,$B$26),1,0),IF(EXACT(B34,$B$27),1,0),IF(EXACT(B34,$B$28),1,0),IF(EXACT(B34,$B$29),1,0),IF(EXACT(B34,$B$30),1,0),IF(EXACT(B34,$B$31),1,0),IF(EXACT(B34,$B$32),1,0),IF(EXACT(B34,$B$33),1,0),IF(EXACT(B34,$B$34),1,0))=1,1,0))</x:f>
      </x:c>
      <x:c r="E34" s="3" t="str">
        <x:f>IF(A34="","",IF(C34=0,0,IF(SUM(IF(EXACT(A34,$B$8),1,0),IF(EXACT(A34,$B$9),1,0),IF(EXACT(A34,$B$10),1,0),IF(EXACT(A34,$B$11),1,0),IF(EXACT(A34,$B$12),1,0),IF(EXACT(A34,$B$13),1,0),IF(EXACT(A34,$B$14),1,0),IF(EXACT(A34,$B$15),1,0),IF(EXACT(A34,$B$16),1,0),IF(EXACT(A34,$B$17),1,0),IF(EXACT(A34,$B$18),1,0),IF(EXACT(A34,$B$19),1,0),IF(EXACT(A34,$B$20),1,0),IF(EXACT(A34,$B$21),1,0),IF(EXACT(A34,$B$22),1,0),IF(EXACT(A34,$B$23),1,0),IF(EXACT(A34,$B$24),1,0),IF(EXACT(A34,$B$25),1,0),IF(EXACT(A34,$B$26),1,0),IF(EXACT(A34,$B$27),1,0),IF(EXACT(A34,$B$28),1,0),IF(EXACT(A34,$B$29),1,0),IF(EXACT(A34,$B$30),1,0),IF(EXACT(A34,$B$31),1,0),IF(EXACT(A34,$B$32),1,0),IF(EXACT(A34,$B$33),1,0),IF(EXACT(A34,$B$34),1,0),IF(EXACT(A34,$B$35),1,0),IF(EXACT(A34,$B$36),1,0),IF(EXACT(A34,$B$37),1,0),IF(EXACT(A34,$B$38),1,0),IF(EXACT(A34,$B$39),1,0),IF(EXACT(A34,$B$40),1,0),IF(EXACT(A34,$B$41),1,0),IF(EXACT(A34,$B$42),1,0),IF(EXACT(A34,$B$43),1,0),IF(EXACT(A34,$B$44),1,0),IF(EXACT(A34,$B$45),1,0),IF(EXACT(A34,$B$46),1,0),IF(EXACT(A34,$B$47),1,0),IF(EXACT(A34,$B$48),1,0),IF(EXACT(A34,$B$49),1,0),IF(EXACT(A34,$B$50),1,0),IF(EXACT(A34,$B$51),1,0),IF(EXACT(A34,$B$52),1,0),IF(EXACT(A34,$B$53),1,0),IF(EXACT(A34,$B$54),1,0),IF(EXACT(A34,$B$55),1,0),IF(EXACT(A34,$B$56),1,0),IF(EXACT(A34,$B$57),1,0),IF(EXACT(A34,$B$58),1,0),IF(EXACT(A34,$B$59),1,0),IF(EXACT(A34,$B$60),1,0),IF(EXACT(A34,$B$61),1,0),IF(EXACT(A34,$B$62),1,0),IF(EXACT(A34,$B$63),1,0),IF(EXACT(A34,$B$64),1,0),IF(EXACT(A34,$B$65),1,0),IF(EXACT(A34,$B$66),1,0),IF(EXACT(A34,$B$67),1,0),IF(EXACT(A34,$B$68),1,0),IF(EXACT(A34,$B$69),1,0),IF(EXACT(A34,$B$70),1,0),IF(EXACT(A34,$B$71),1,0),IF(EXACT(A34,$B$72),1,0),IF(EXACT(A34,$B$73),1,0),IF(EXACT(A34,$B$74),1,0),IF(EXACT(A34,$B$75),1,0),IF(EXACT(A34,$B$76),1,0),IF(EXACT(A34,$B$77),1,0),IF(EXACT(A34,$B$78),1,0),IF(EXACT(A34,$B$79),1,0),IF(EXACT(A34,$B$80),1,0),IF(EXACT(A34,$B$81),1,0),IF(EXACT(A34,$B$82),1,0),IF(EXACT(A34,$B$83),1,0),IF(EXACT(A34,$B$84),1,0),IF(EXACT(A34,$B$85),1,0),IF(EXACT(A34,$B$86),1,0),IF(EXACT(A34,$B$87),1,0),IF(EXACT(A34,$B$88),1,0),IF(EXACT(A34,$B$89),1,0),IF(EXACT(A34,$B$90),1,0),IF(EXACT(A34,$B$91),1,0),IF(EXACT(A34,$B$92),1,0),IF(EXACT(A34,$B$93),1,0),IF(EXACT(A34,$B$94),1,0),IF(EXACT(A34,$B$95),1,0),IF(EXACT(A34,$B$96),1,0),IF(EXACT(A34,$B$97),1,0),IF(EXACT(A34,$B$98),1,0),IF(EXACT(A34,$B$99),1,0),IF(EXACT(A34,$B$100),1,0),IF(EXACT(A34,$B$101),1,0),IF(EXACT(A34,$B$102),1,0),IF(EXACT(A34,$B$103),1,0),IF(EXACT(A34,$B$104),1,0),IF(EXACT(A34,$B$105),1,0),IF(EXACT(A34,$B$106),1,0),IF(EXACT(A34,$B$107),1,0))&gt;0,1,0)))</x:f>
      </x:c>
      <x:c r="F34" s="3" t="str">
        <x:f>IF(A34="","",IF(C34=0,"Duplicate ignored",IF(E34=1,"Retained","Absent; review record")))</x:f>
      </x:c>
    </x:row>
    <x:row r="35" ht="36" customHeight="1">
      <x:c r="A35" s="30"/>
      <x:c r="B35" s="30"/>
      <x:c r="C35" s="3" t="str">
        <x:f>IF(A35="","",IF(SUM(IF(EXACT(A35,$A$8),1,0),IF(EXACT(A35,$A$9),1,0),IF(EXACT(A35,$A$10),1,0),IF(EXACT(A35,$A$11),1,0),IF(EXACT(A35,$A$12),1,0),IF(EXACT(A35,$A$13),1,0),IF(EXACT(A35,$A$14),1,0),IF(EXACT(A35,$A$15),1,0),IF(EXACT(A35,$A$16),1,0),IF(EXACT(A35,$A$17),1,0),IF(EXACT(A35,$A$18),1,0),IF(EXACT(A35,$A$19),1,0),IF(EXACT(A35,$A$20),1,0),IF(EXACT(A35,$A$21),1,0),IF(EXACT(A35,$A$22),1,0),IF(EXACT(A35,$A$23),1,0),IF(EXACT(A35,$A$24),1,0),IF(EXACT(A35,$A$25),1,0),IF(EXACT(A35,$A$26),1,0),IF(EXACT(A35,$A$27),1,0),IF(EXACT(A35,$A$28),1,0),IF(EXACT(A35,$A$29),1,0),IF(EXACT(A35,$A$30),1,0),IF(EXACT(A35,$A$31),1,0),IF(EXACT(A35,$A$32),1,0),IF(EXACT(A35,$A$33),1,0),IF(EXACT(A35,$A$34),1,0),IF(EXACT(A35,$A$35),1,0))=1,1,0))</x:f>
      </x:c>
      <x:c r="D35" s="3" t="str">
        <x:f>IF(B35="","",IF(SUM(IF(EXACT(B35,$B$8),1,0),IF(EXACT(B35,$B$9),1,0),IF(EXACT(B35,$B$10),1,0),IF(EXACT(B35,$B$11),1,0),IF(EXACT(B35,$B$12),1,0),IF(EXACT(B35,$B$13),1,0),IF(EXACT(B35,$B$14),1,0),IF(EXACT(B35,$B$15),1,0),IF(EXACT(B35,$B$16),1,0),IF(EXACT(B35,$B$17),1,0),IF(EXACT(B35,$B$18),1,0),IF(EXACT(B35,$B$19),1,0),IF(EXACT(B35,$B$20),1,0),IF(EXACT(B35,$B$21),1,0),IF(EXACT(B35,$B$22),1,0),IF(EXACT(B35,$B$23),1,0),IF(EXACT(B35,$B$24),1,0),IF(EXACT(B35,$B$25),1,0),IF(EXACT(B35,$B$26),1,0),IF(EXACT(B35,$B$27),1,0),IF(EXACT(B35,$B$28),1,0),IF(EXACT(B35,$B$29),1,0),IF(EXACT(B35,$B$30),1,0),IF(EXACT(B35,$B$31),1,0),IF(EXACT(B35,$B$32),1,0),IF(EXACT(B35,$B$33),1,0),IF(EXACT(B35,$B$34),1,0),IF(EXACT(B35,$B$35),1,0))=1,1,0))</x:f>
      </x:c>
      <x:c r="E35" s="3" t="str">
        <x:f>IF(A35="","",IF(C35=0,0,IF(SUM(IF(EXACT(A35,$B$8),1,0),IF(EXACT(A35,$B$9),1,0),IF(EXACT(A35,$B$10),1,0),IF(EXACT(A35,$B$11),1,0),IF(EXACT(A35,$B$12),1,0),IF(EXACT(A35,$B$13),1,0),IF(EXACT(A35,$B$14),1,0),IF(EXACT(A35,$B$15),1,0),IF(EXACT(A35,$B$16),1,0),IF(EXACT(A35,$B$17),1,0),IF(EXACT(A35,$B$18),1,0),IF(EXACT(A35,$B$19),1,0),IF(EXACT(A35,$B$20),1,0),IF(EXACT(A35,$B$21),1,0),IF(EXACT(A35,$B$22),1,0),IF(EXACT(A35,$B$23),1,0),IF(EXACT(A35,$B$24),1,0),IF(EXACT(A35,$B$25),1,0),IF(EXACT(A35,$B$26),1,0),IF(EXACT(A35,$B$27),1,0),IF(EXACT(A35,$B$28),1,0),IF(EXACT(A35,$B$29),1,0),IF(EXACT(A35,$B$30),1,0),IF(EXACT(A35,$B$31),1,0),IF(EXACT(A35,$B$32),1,0),IF(EXACT(A35,$B$33),1,0),IF(EXACT(A35,$B$34),1,0),IF(EXACT(A35,$B$35),1,0),IF(EXACT(A35,$B$36),1,0),IF(EXACT(A35,$B$37),1,0),IF(EXACT(A35,$B$38),1,0),IF(EXACT(A35,$B$39),1,0),IF(EXACT(A35,$B$40),1,0),IF(EXACT(A35,$B$41),1,0),IF(EXACT(A35,$B$42),1,0),IF(EXACT(A35,$B$43),1,0),IF(EXACT(A35,$B$44),1,0),IF(EXACT(A35,$B$45),1,0),IF(EXACT(A35,$B$46),1,0),IF(EXACT(A35,$B$47),1,0),IF(EXACT(A35,$B$48),1,0),IF(EXACT(A35,$B$49),1,0),IF(EXACT(A35,$B$50),1,0),IF(EXACT(A35,$B$51),1,0),IF(EXACT(A35,$B$52),1,0),IF(EXACT(A35,$B$53),1,0),IF(EXACT(A35,$B$54),1,0),IF(EXACT(A35,$B$55),1,0),IF(EXACT(A35,$B$56),1,0),IF(EXACT(A35,$B$57),1,0),IF(EXACT(A35,$B$58),1,0),IF(EXACT(A35,$B$59),1,0),IF(EXACT(A35,$B$60),1,0),IF(EXACT(A35,$B$61),1,0),IF(EXACT(A35,$B$62),1,0),IF(EXACT(A35,$B$63),1,0),IF(EXACT(A35,$B$64),1,0),IF(EXACT(A35,$B$65),1,0),IF(EXACT(A35,$B$66),1,0),IF(EXACT(A35,$B$67),1,0),IF(EXACT(A35,$B$68),1,0),IF(EXACT(A35,$B$69),1,0),IF(EXACT(A35,$B$70),1,0),IF(EXACT(A35,$B$71),1,0),IF(EXACT(A35,$B$72),1,0),IF(EXACT(A35,$B$73),1,0),IF(EXACT(A35,$B$74),1,0),IF(EXACT(A35,$B$75),1,0),IF(EXACT(A35,$B$76),1,0),IF(EXACT(A35,$B$77),1,0),IF(EXACT(A35,$B$78),1,0),IF(EXACT(A35,$B$79),1,0),IF(EXACT(A35,$B$80),1,0),IF(EXACT(A35,$B$81),1,0),IF(EXACT(A35,$B$82),1,0),IF(EXACT(A35,$B$83),1,0),IF(EXACT(A35,$B$84),1,0),IF(EXACT(A35,$B$85),1,0),IF(EXACT(A35,$B$86),1,0),IF(EXACT(A35,$B$87),1,0),IF(EXACT(A35,$B$88),1,0),IF(EXACT(A35,$B$89),1,0),IF(EXACT(A35,$B$90),1,0),IF(EXACT(A35,$B$91),1,0),IF(EXACT(A35,$B$92),1,0),IF(EXACT(A35,$B$93),1,0),IF(EXACT(A35,$B$94),1,0),IF(EXACT(A35,$B$95),1,0),IF(EXACT(A35,$B$96),1,0),IF(EXACT(A35,$B$97),1,0),IF(EXACT(A35,$B$98),1,0),IF(EXACT(A35,$B$99),1,0),IF(EXACT(A35,$B$100),1,0),IF(EXACT(A35,$B$101),1,0),IF(EXACT(A35,$B$102),1,0),IF(EXACT(A35,$B$103),1,0),IF(EXACT(A35,$B$104),1,0),IF(EXACT(A35,$B$105),1,0),IF(EXACT(A35,$B$106),1,0),IF(EXACT(A35,$B$107),1,0))&gt;0,1,0)))</x:f>
      </x:c>
      <x:c r="F35" s="3" t="str">
        <x:f>IF(A35="","",IF(C35=0,"Duplicate ignored",IF(E35=1,"Retained","Absent; review record")))</x:f>
      </x:c>
    </x:row>
    <x:row r="36" ht="36" customHeight="1">
      <x:c r="A36" s="30"/>
      <x:c r="B36" s="30"/>
      <x:c r="C36" s="3" t="str">
        <x:f>IF(A36="","",IF(SUM(IF(EXACT(A36,$A$8),1,0),IF(EXACT(A36,$A$9),1,0),IF(EXACT(A36,$A$10),1,0),IF(EXACT(A36,$A$11),1,0),IF(EXACT(A36,$A$12),1,0),IF(EXACT(A36,$A$13),1,0),IF(EXACT(A36,$A$14),1,0),IF(EXACT(A36,$A$15),1,0),IF(EXACT(A36,$A$16),1,0),IF(EXACT(A36,$A$17),1,0),IF(EXACT(A36,$A$18),1,0),IF(EXACT(A36,$A$19),1,0),IF(EXACT(A36,$A$20),1,0),IF(EXACT(A36,$A$21),1,0),IF(EXACT(A36,$A$22),1,0),IF(EXACT(A36,$A$23),1,0),IF(EXACT(A36,$A$24),1,0),IF(EXACT(A36,$A$25),1,0),IF(EXACT(A36,$A$26),1,0),IF(EXACT(A36,$A$27),1,0),IF(EXACT(A36,$A$28),1,0),IF(EXACT(A36,$A$29),1,0),IF(EXACT(A36,$A$30),1,0),IF(EXACT(A36,$A$31),1,0),IF(EXACT(A36,$A$32),1,0),IF(EXACT(A36,$A$33),1,0),IF(EXACT(A36,$A$34),1,0),IF(EXACT(A36,$A$35),1,0),IF(EXACT(A36,$A$36),1,0))=1,1,0))</x:f>
      </x:c>
      <x:c r="D36" s="3" t="str">
        <x:f>IF(B36="","",IF(SUM(IF(EXACT(B36,$B$8),1,0),IF(EXACT(B36,$B$9),1,0),IF(EXACT(B36,$B$10),1,0),IF(EXACT(B36,$B$11),1,0),IF(EXACT(B36,$B$12),1,0),IF(EXACT(B36,$B$13),1,0),IF(EXACT(B36,$B$14),1,0),IF(EXACT(B36,$B$15),1,0),IF(EXACT(B36,$B$16),1,0),IF(EXACT(B36,$B$17),1,0),IF(EXACT(B36,$B$18),1,0),IF(EXACT(B36,$B$19),1,0),IF(EXACT(B36,$B$20),1,0),IF(EXACT(B36,$B$21),1,0),IF(EXACT(B36,$B$22),1,0),IF(EXACT(B36,$B$23),1,0),IF(EXACT(B36,$B$24),1,0),IF(EXACT(B36,$B$25),1,0),IF(EXACT(B36,$B$26),1,0),IF(EXACT(B36,$B$27),1,0),IF(EXACT(B36,$B$28),1,0),IF(EXACT(B36,$B$29),1,0),IF(EXACT(B36,$B$30),1,0),IF(EXACT(B36,$B$31),1,0),IF(EXACT(B36,$B$32),1,0),IF(EXACT(B36,$B$33),1,0),IF(EXACT(B36,$B$34),1,0),IF(EXACT(B36,$B$35),1,0),IF(EXACT(B36,$B$36),1,0))=1,1,0))</x:f>
      </x:c>
      <x:c r="E36" s="3" t="str">
        <x:f>IF(A36="","",IF(C36=0,0,IF(SUM(IF(EXACT(A36,$B$8),1,0),IF(EXACT(A36,$B$9),1,0),IF(EXACT(A36,$B$10),1,0),IF(EXACT(A36,$B$11),1,0),IF(EXACT(A36,$B$12),1,0),IF(EXACT(A36,$B$13),1,0),IF(EXACT(A36,$B$14),1,0),IF(EXACT(A36,$B$15),1,0),IF(EXACT(A36,$B$16),1,0),IF(EXACT(A36,$B$17),1,0),IF(EXACT(A36,$B$18),1,0),IF(EXACT(A36,$B$19),1,0),IF(EXACT(A36,$B$20),1,0),IF(EXACT(A36,$B$21),1,0),IF(EXACT(A36,$B$22),1,0),IF(EXACT(A36,$B$23),1,0),IF(EXACT(A36,$B$24),1,0),IF(EXACT(A36,$B$25),1,0),IF(EXACT(A36,$B$26),1,0),IF(EXACT(A36,$B$27),1,0),IF(EXACT(A36,$B$28),1,0),IF(EXACT(A36,$B$29),1,0),IF(EXACT(A36,$B$30),1,0),IF(EXACT(A36,$B$31),1,0),IF(EXACT(A36,$B$32),1,0),IF(EXACT(A36,$B$33),1,0),IF(EXACT(A36,$B$34),1,0),IF(EXACT(A36,$B$35),1,0),IF(EXACT(A36,$B$36),1,0),IF(EXACT(A36,$B$37),1,0),IF(EXACT(A36,$B$38),1,0),IF(EXACT(A36,$B$39),1,0),IF(EXACT(A36,$B$40),1,0),IF(EXACT(A36,$B$41),1,0),IF(EXACT(A36,$B$42),1,0),IF(EXACT(A36,$B$43),1,0),IF(EXACT(A36,$B$44),1,0),IF(EXACT(A36,$B$45),1,0),IF(EXACT(A36,$B$46),1,0),IF(EXACT(A36,$B$47),1,0),IF(EXACT(A36,$B$48),1,0),IF(EXACT(A36,$B$49),1,0),IF(EXACT(A36,$B$50),1,0),IF(EXACT(A36,$B$51),1,0),IF(EXACT(A36,$B$52),1,0),IF(EXACT(A36,$B$53),1,0),IF(EXACT(A36,$B$54),1,0),IF(EXACT(A36,$B$55),1,0),IF(EXACT(A36,$B$56),1,0),IF(EXACT(A36,$B$57),1,0),IF(EXACT(A36,$B$58),1,0),IF(EXACT(A36,$B$59),1,0),IF(EXACT(A36,$B$60),1,0),IF(EXACT(A36,$B$61),1,0),IF(EXACT(A36,$B$62),1,0),IF(EXACT(A36,$B$63),1,0),IF(EXACT(A36,$B$64),1,0),IF(EXACT(A36,$B$65),1,0),IF(EXACT(A36,$B$66),1,0),IF(EXACT(A36,$B$67),1,0),IF(EXACT(A36,$B$68),1,0),IF(EXACT(A36,$B$69),1,0),IF(EXACT(A36,$B$70),1,0),IF(EXACT(A36,$B$71),1,0),IF(EXACT(A36,$B$72),1,0),IF(EXACT(A36,$B$73),1,0),IF(EXACT(A36,$B$74),1,0),IF(EXACT(A36,$B$75),1,0),IF(EXACT(A36,$B$76),1,0),IF(EXACT(A36,$B$77),1,0),IF(EXACT(A36,$B$78),1,0),IF(EXACT(A36,$B$79),1,0),IF(EXACT(A36,$B$80),1,0),IF(EXACT(A36,$B$81),1,0),IF(EXACT(A36,$B$82),1,0),IF(EXACT(A36,$B$83),1,0),IF(EXACT(A36,$B$84),1,0),IF(EXACT(A36,$B$85),1,0),IF(EXACT(A36,$B$86),1,0),IF(EXACT(A36,$B$87),1,0),IF(EXACT(A36,$B$88),1,0),IF(EXACT(A36,$B$89),1,0),IF(EXACT(A36,$B$90),1,0),IF(EXACT(A36,$B$91),1,0),IF(EXACT(A36,$B$92),1,0),IF(EXACT(A36,$B$93),1,0),IF(EXACT(A36,$B$94),1,0),IF(EXACT(A36,$B$95),1,0),IF(EXACT(A36,$B$96),1,0),IF(EXACT(A36,$B$97),1,0),IF(EXACT(A36,$B$98),1,0),IF(EXACT(A36,$B$99),1,0),IF(EXACT(A36,$B$100),1,0),IF(EXACT(A36,$B$101),1,0),IF(EXACT(A36,$B$102),1,0),IF(EXACT(A36,$B$103),1,0),IF(EXACT(A36,$B$104),1,0),IF(EXACT(A36,$B$105),1,0),IF(EXACT(A36,$B$106),1,0),IF(EXACT(A36,$B$107),1,0))&gt;0,1,0)))</x:f>
      </x:c>
      <x:c r="F36" s="3" t="str">
        <x:f>IF(A36="","",IF(C36=0,"Duplicate ignored",IF(E36=1,"Retained","Absent; review record")))</x:f>
      </x:c>
    </x:row>
    <x:row r="37" ht="36" customHeight="1">
      <x:c r="A37" s="30"/>
      <x:c r="B37" s="30"/>
      <x:c r="C37" s="3" t="str">
        <x:f>IF(A37="","",IF(SUM(IF(EXACT(A37,$A$8),1,0),IF(EXACT(A37,$A$9),1,0),IF(EXACT(A37,$A$10),1,0),IF(EXACT(A37,$A$11),1,0),IF(EXACT(A37,$A$12),1,0),IF(EXACT(A37,$A$13),1,0),IF(EXACT(A37,$A$14),1,0),IF(EXACT(A37,$A$15),1,0),IF(EXACT(A37,$A$16),1,0),IF(EXACT(A37,$A$17),1,0),IF(EXACT(A37,$A$18),1,0),IF(EXACT(A37,$A$19),1,0),IF(EXACT(A37,$A$20),1,0),IF(EXACT(A37,$A$21),1,0),IF(EXACT(A37,$A$22),1,0),IF(EXACT(A37,$A$23),1,0),IF(EXACT(A37,$A$24),1,0),IF(EXACT(A37,$A$25),1,0),IF(EXACT(A37,$A$26),1,0),IF(EXACT(A37,$A$27),1,0),IF(EXACT(A37,$A$28),1,0),IF(EXACT(A37,$A$29),1,0),IF(EXACT(A37,$A$30),1,0),IF(EXACT(A37,$A$31),1,0),IF(EXACT(A37,$A$32),1,0),IF(EXACT(A37,$A$33),1,0),IF(EXACT(A37,$A$34),1,0),IF(EXACT(A37,$A$35),1,0),IF(EXACT(A37,$A$36),1,0),IF(EXACT(A37,$A$37),1,0))=1,1,0))</x:f>
      </x:c>
      <x:c r="D37" s="3" t="str">
        <x:f>IF(B37="","",IF(SUM(IF(EXACT(B37,$B$8),1,0),IF(EXACT(B37,$B$9),1,0),IF(EXACT(B37,$B$10),1,0),IF(EXACT(B37,$B$11),1,0),IF(EXACT(B37,$B$12),1,0),IF(EXACT(B37,$B$13),1,0),IF(EXACT(B37,$B$14),1,0),IF(EXACT(B37,$B$15),1,0),IF(EXACT(B37,$B$16),1,0),IF(EXACT(B37,$B$17),1,0),IF(EXACT(B37,$B$18),1,0),IF(EXACT(B37,$B$19),1,0),IF(EXACT(B37,$B$20),1,0),IF(EXACT(B37,$B$21),1,0),IF(EXACT(B37,$B$22),1,0),IF(EXACT(B37,$B$23),1,0),IF(EXACT(B37,$B$24),1,0),IF(EXACT(B37,$B$25),1,0),IF(EXACT(B37,$B$26),1,0),IF(EXACT(B37,$B$27),1,0),IF(EXACT(B37,$B$28),1,0),IF(EXACT(B37,$B$29),1,0),IF(EXACT(B37,$B$30),1,0),IF(EXACT(B37,$B$31),1,0),IF(EXACT(B37,$B$32),1,0),IF(EXACT(B37,$B$33),1,0),IF(EXACT(B37,$B$34),1,0),IF(EXACT(B37,$B$35),1,0),IF(EXACT(B37,$B$36),1,0),IF(EXACT(B37,$B$37),1,0))=1,1,0))</x:f>
      </x:c>
      <x:c r="E37" s="3" t="str">
        <x:f>IF(A37="","",IF(C37=0,0,IF(SUM(IF(EXACT(A37,$B$8),1,0),IF(EXACT(A37,$B$9),1,0),IF(EXACT(A37,$B$10),1,0),IF(EXACT(A37,$B$11),1,0),IF(EXACT(A37,$B$12),1,0),IF(EXACT(A37,$B$13),1,0),IF(EXACT(A37,$B$14),1,0),IF(EXACT(A37,$B$15),1,0),IF(EXACT(A37,$B$16),1,0),IF(EXACT(A37,$B$17),1,0),IF(EXACT(A37,$B$18),1,0),IF(EXACT(A37,$B$19),1,0),IF(EXACT(A37,$B$20),1,0),IF(EXACT(A37,$B$21),1,0),IF(EXACT(A37,$B$22),1,0),IF(EXACT(A37,$B$23),1,0),IF(EXACT(A37,$B$24),1,0),IF(EXACT(A37,$B$25),1,0),IF(EXACT(A37,$B$26),1,0),IF(EXACT(A37,$B$27),1,0),IF(EXACT(A37,$B$28),1,0),IF(EXACT(A37,$B$29),1,0),IF(EXACT(A37,$B$30),1,0),IF(EXACT(A37,$B$31),1,0),IF(EXACT(A37,$B$32),1,0),IF(EXACT(A37,$B$33),1,0),IF(EXACT(A37,$B$34),1,0),IF(EXACT(A37,$B$35),1,0),IF(EXACT(A37,$B$36),1,0),IF(EXACT(A37,$B$37),1,0),IF(EXACT(A37,$B$38),1,0),IF(EXACT(A37,$B$39),1,0),IF(EXACT(A37,$B$40),1,0),IF(EXACT(A37,$B$41),1,0),IF(EXACT(A37,$B$42),1,0),IF(EXACT(A37,$B$43),1,0),IF(EXACT(A37,$B$44),1,0),IF(EXACT(A37,$B$45),1,0),IF(EXACT(A37,$B$46),1,0),IF(EXACT(A37,$B$47),1,0),IF(EXACT(A37,$B$48),1,0),IF(EXACT(A37,$B$49),1,0),IF(EXACT(A37,$B$50),1,0),IF(EXACT(A37,$B$51),1,0),IF(EXACT(A37,$B$52),1,0),IF(EXACT(A37,$B$53),1,0),IF(EXACT(A37,$B$54),1,0),IF(EXACT(A37,$B$55),1,0),IF(EXACT(A37,$B$56),1,0),IF(EXACT(A37,$B$57),1,0),IF(EXACT(A37,$B$58),1,0),IF(EXACT(A37,$B$59),1,0),IF(EXACT(A37,$B$60),1,0),IF(EXACT(A37,$B$61),1,0),IF(EXACT(A37,$B$62),1,0),IF(EXACT(A37,$B$63),1,0),IF(EXACT(A37,$B$64),1,0),IF(EXACT(A37,$B$65),1,0),IF(EXACT(A37,$B$66),1,0),IF(EXACT(A37,$B$67),1,0),IF(EXACT(A37,$B$68),1,0),IF(EXACT(A37,$B$69),1,0),IF(EXACT(A37,$B$70),1,0),IF(EXACT(A37,$B$71),1,0),IF(EXACT(A37,$B$72),1,0),IF(EXACT(A37,$B$73),1,0),IF(EXACT(A37,$B$74),1,0),IF(EXACT(A37,$B$75),1,0),IF(EXACT(A37,$B$76),1,0),IF(EXACT(A37,$B$77),1,0),IF(EXACT(A37,$B$78),1,0),IF(EXACT(A37,$B$79),1,0),IF(EXACT(A37,$B$80),1,0),IF(EXACT(A37,$B$81),1,0),IF(EXACT(A37,$B$82),1,0),IF(EXACT(A37,$B$83),1,0),IF(EXACT(A37,$B$84),1,0),IF(EXACT(A37,$B$85),1,0),IF(EXACT(A37,$B$86),1,0),IF(EXACT(A37,$B$87),1,0),IF(EXACT(A37,$B$88),1,0),IF(EXACT(A37,$B$89),1,0),IF(EXACT(A37,$B$90),1,0),IF(EXACT(A37,$B$91),1,0),IF(EXACT(A37,$B$92),1,0),IF(EXACT(A37,$B$93),1,0),IF(EXACT(A37,$B$94),1,0),IF(EXACT(A37,$B$95),1,0),IF(EXACT(A37,$B$96),1,0),IF(EXACT(A37,$B$97),1,0),IF(EXACT(A37,$B$98),1,0),IF(EXACT(A37,$B$99),1,0),IF(EXACT(A37,$B$100),1,0),IF(EXACT(A37,$B$101),1,0),IF(EXACT(A37,$B$102),1,0),IF(EXACT(A37,$B$103),1,0),IF(EXACT(A37,$B$104),1,0),IF(EXACT(A37,$B$105),1,0),IF(EXACT(A37,$B$106),1,0),IF(EXACT(A37,$B$107),1,0))&gt;0,1,0)))</x:f>
      </x:c>
      <x:c r="F37" s="3" t="str">
        <x:f>IF(A37="","",IF(C37=0,"Duplicate ignored",IF(E37=1,"Retained","Absent; review record")))</x:f>
      </x:c>
    </x:row>
    <x:row r="38" ht="36" customHeight="1">
      <x:c r="A38" s="30"/>
      <x:c r="B38" s="30"/>
      <x:c r="C38" s="3" t="str">
        <x:f>IF(A38="","",IF(SUM(IF(EXACT(A38,$A$8),1,0),IF(EXACT(A38,$A$9),1,0),IF(EXACT(A38,$A$10),1,0),IF(EXACT(A38,$A$11),1,0),IF(EXACT(A38,$A$12),1,0),IF(EXACT(A38,$A$13),1,0),IF(EXACT(A38,$A$14),1,0),IF(EXACT(A38,$A$15),1,0),IF(EXACT(A38,$A$16),1,0),IF(EXACT(A38,$A$17),1,0),IF(EXACT(A38,$A$18),1,0),IF(EXACT(A38,$A$19),1,0),IF(EXACT(A38,$A$20),1,0),IF(EXACT(A38,$A$21),1,0),IF(EXACT(A38,$A$22),1,0),IF(EXACT(A38,$A$23),1,0),IF(EXACT(A38,$A$24),1,0),IF(EXACT(A38,$A$25),1,0),IF(EXACT(A38,$A$26),1,0),IF(EXACT(A38,$A$27),1,0),IF(EXACT(A38,$A$28),1,0),IF(EXACT(A38,$A$29),1,0),IF(EXACT(A38,$A$30),1,0),IF(EXACT(A38,$A$31),1,0),IF(EXACT(A38,$A$32),1,0),IF(EXACT(A38,$A$33),1,0),IF(EXACT(A38,$A$34),1,0),IF(EXACT(A38,$A$35),1,0),IF(EXACT(A38,$A$36),1,0),IF(EXACT(A38,$A$37),1,0),IF(EXACT(A38,$A$38),1,0))=1,1,0))</x:f>
      </x:c>
      <x:c r="D38" s="3" t="str">
        <x:f>IF(B38="","",IF(SUM(IF(EXACT(B38,$B$8),1,0),IF(EXACT(B38,$B$9),1,0),IF(EXACT(B38,$B$10),1,0),IF(EXACT(B38,$B$11),1,0),IF(EXACT(B38,$B$12),1,0),IF(EXACT(B38,$B$13),1,0),IF(EXACT(B38,$B$14),1,0),IF(EXACT(B38,$B$15),1,0),IF(EXACT(B38,$B$16),1,0),IF(EXACT(B38,$B$17),1,0),IF(EXACT(B38,$B$18),1,0),IF(EXACT(B38,$B$19),1,0),IF(EXACT(B38,$B$20),1,0),IF(EXACT(B38,$B$21),1,0),IF(EXACT(B38,$B$22),1,0),IF(EXACT(B38,$B$23),1,0),IF(EXACT(B38,$B$24),1,0),IF(EXACT(B38,$B$25),1,0),IF(EXACT(B38,$B$26),1,0),IF(EXACT(B38,$B$27),1,0),IF(EXACT(B38,$B$28),1,0),IF(EXACT(B38,$B$29),1,0),IF(EXACT(B38,$B$30),1,0),IF(EXACT(B38,$B$31),1,0),IF(EXACT(B38,$B$32),1,0),IF(EXACT(B38,$B$33),1,0),IF(EXACT(B38,$B$34),1,0),IF(EXACT(B38,$B$35),1,0),IF(EXACT(B38,$B$36),1,0),IF(EXACT(B38,$B$37),1,0),IF(EXACT(B38,$B$38),1,0))=1,1,0))</x:f>
      </x:c>
      <x:c r="E38" s="3" t="str">
        <x:f>IF(A38="","",IF(C38=0,0,IF(SUM(IF(EXACT(A38,$B$8),1,0),IF(EXACT(A38,$B$9),1,0),IF(EXACT(A38,$B$10),1,0),IF(EXACT(A38,$B$11),1,0),IF(EXACT(A38,$B$12),1,0),IF(EXACT(A38,$B$13),1,0),IF(EXACT(A38,$B$14),1,0),IF(EXACT(A38,$B$15),1,0),IF(EXACT(A38,$B$16),1,0),IF(EXACT(A38,$B$17),1,0),IF(EXACT(A38,$B$18),1,0),IF(EXACT(A38,$B$19),1,0),IF(EXACT(A38,$B$20),1,0),IF(EXACT(A38,$B$21),1,0),IF(EXACT(A38,$B$22),1,0),IF(EXACT(A38,$B$23),1,0),IF(EXACT(A38,$B$24),1,0),IF(EXACT(A38,$B$25),1,0),IF(EXACT(A38,$B$26),1,0),IF(EXACT(A38,$B$27),1,0),IF(EXACT(A38,$B$28),1,0),IF(EXACT(A38,$B$29),1,0),IF(EXACT(A38,$B$30),1,0),IF(EXACT(A38,$B$31),1,0),IF(EXACT(A38,$B$32),1,0),IF(EXACT(A38,$B$33),1,0),IF(EXACT(A38,$B$34),1,0),IF(EXACT(A38,$B$35),1,0),IF(EXACT(A38,$B$36),1,0),IF(EXACT(A38,$B$37),1,0),IF(EXACT(A38,$B$38),1,0),IF(EXACT(A38,$B$39),1,0),IF(EXACT(A38,$B$40),1,0),IF(EXACT(A38,$B$41),1,0),IF(EXACT(A38,$B$42),1,0),IF(EXACT(A38,$B$43),1,0),IF(EXACT(A38,$B$44),1,0),IF(EXACT(A38,$B$45),1,0),IF(EXACT(A38,$B$46),1,0),IF(EXACT(A38,$B$47),1,0),IF(EXACT(A38,$B$48),1,0),IF(EXACT(A38,$B$49),1,0),IF(EXACT(A38,$B$50),1,0),IF(EXACT(A38,$B$51),1,0),IF(EXACT(A38,$B$52),1,0),IF(EXACT(A38,$B$53),1,0),IF(EXACT(A38,$B$54),1,0),IF(EXACT(A38,$B$55),1,0),IF(EXACT(A38,$B$56),1,0),IF(EXACT(A38,$B$57),1,0),IF(EXACT(A38,$B$58),1,0),IF(EXACT(A38,$B$59),1,0),IF(EXACT(A38,$B$60),1,0),IF(EXACT(A38,$B$61),1,0),IF(EXACT(A38,$B$62),1,0),IF(EXACT(A38,$B$63),1,0),IF(EXACT(A38,$B$64),1,0),IF(EXACT(A38,$B$65),1,0),IF(EXACT(A38,$B$66),1,0),IF(EXACT(A38,$B$67),1,0),IF(EXACT(A38,$B$68),1,0),IF(EXACT(A38,$B$69),1,0),IF(EXACT(A38,$B$70),1,0),IF(EXACT(A38,$B$71),1,0),IF(EXACT(A38,$B$72),1,0),IF(EXACT(A38,$B$73),1,0),IF(EXACT(A38,$B$74),1,0),IF(EXACT(A38,$B$75),1,0),IF(EXACT(A38,$B$76),1,0),IF(EXACT(A38,$B$77),1,0),IF(EXACT(A38,$B$78),1,0),IF(EXACT(A38,$B$79),1,0),IF(EXACT(A38,$B$80),1,0),IF(EXACT(A38,$B$81),1,0),IF(EXACT(A38,$B$82),1,0),IF(EXACT(A38,$B$83),1,0),IF(EXACT(A38,$B$84),1,0),IF(EXACT(A38,$B$85),1,0),IF(EXACT(A38,$B$86),1,0),IF(EXACT(A38,$B$87),1,0),IF(EXACT(A38,$B$88),1,0),IF(EXACT(A38,$B$89),1,0),IF(EXACT(A38,$B$90),1,0),IF(EXACT(A38,$B$91),1,0),IF(EXACT(A38,$B$92),1,0),IF(EXACT(A38,$B$93),1,0),IF(EXACT(A38,$B$94),1,0),IF(EXACT(A38,$B$95),1,0),IF(EXACT(A38,$B$96),1,0),IF(EXACT(A38,$B$97),1,0),IF(EXACT(A38,$B$98),1,0),IF(EXACT(A38,$B$99),1,0),IF(EXACT(A38,$B$100),1,0),IF(EXACT(A38,$B$101),1,0),IF(EXACT(A38,$B$102),1,0),IF(EXACT(A38,$B$103),1,0),IF(EXACT(A38,$B$104),1,0),IF(EXACT(A38,$B$105),1,0),IF(EXACT(A38,$B$106),1,0),IF(EXACT(A38,$B$107),1,0))&gt;0,1,0)))</x:f>
      </x:c>
      <x:c r="F38" s="3" t="str">
        <x:f>IF(A38="","",IF(C38=0,"Duplicate ignored",IF(E38=1,"Retained","Absent; review record")))</x:f>
      </x:c>
    </x:row>
    <x:row r="39" ht="36" customHeight="1">
      <x:c r="A39" s="30"/>
      <x:c r="B39" s="30"/>
      <x:c r="C39" s="3" t="str">
        <x:f>IF(A39="","",IF(SUM(IF(EXACT(A39,$A$8),1,0),IF(EXACT(A39,$A$9),1,0),IF(EXACT(A39,$A$10),1,0),IF(EXACT(A39,$A$11),1,0),IF(EXACT(A39,$A$12),1,0),IF(EXACT(A39,$A$13),1,0),IF(EXACT(A39,$A$14),1,0),IF(EXACT(A39,$A$15),1,0),IF(EXACT(A39,$A$16),1,0),IF(EXACT(A39,$A$17),1,0),IF(EXACT(A39,$A$18),1,0),IF(EXACT(A39,$A$19),1,0),IF(EXACT(A39,$A$20),1,0),IF(EXACT(A39,$A$21),1,0),IF(EXACT(A39,$A$22),1,0),IF(EXACT(A39,$A$23),1,0),IF(EXACT(A39,$A$24),1,0),IF(EXACT(A39,$A$25),1,0),IF(EXACT(A39,$A$26),1,0),IF(EXACT(A39,$A$27),1,0),IF(EXACT(A39,$A$28),1,0),IF(EXACT(A39,$A$29),1,0),IF(EXACT(A39,$A$30),1,0),IF(EXACT(A39,$A$31),1,0),IF(EXACT(A39,$A$32),1,0),IF(EXACT(A39,$A$33),1,0),IF(EXACT(A39,$A$34),1,0),IF(EXACT(A39,$A$35),1,0),IF(EXACT(A39,$A$36),1,0),IF(EXACT(A39,$A$37),1,0),IF(EXACT(A39,$A$38),1,0),IF(EXACT(A39,$A$39),1,0))=1,1,0))</x:f>
      </x:c>
      <x:c r="D39" s="3" t="str">
        <x:f>IF(B39="","",IF(SUM(IF(EXACT(B39,$B$8),1,0),IF(EXACT(B39,$B$9),1,0),IF(EXACT(B39,$B$10),1,0),IF(EXACT(B39,$B$11),1,0),IF(EXACT(B39,$B$12),1,0),IF(EXACT(B39,$B$13),1,0),IF(EXACT(B39,$B$14),1,0),IF(EXACT(B39,$B$15),1,0),IF(EXACT(B39,$B$16),1,0),IF(EXACT(B39,$B$17),1,0),IF(EXACT(B39,$B$18),1,0),IF(EXACT(B39,$B$19),1,0),IF(EXACT(B39,$B$20),1,0),IF(EXACT(B39,$B$21),1,0),IF(EXACT(B39,$B$22),1,0),IF(EXACT(B39,$B$23),1,0),IF(EXACT(B39,$B$24),1,0),IF(EXACT(B39,$B$25),1,0),IF(EXACT(B39,$B$26),1,0),IF(EXACT(B39,$B$27),1,0),IF(EXACT(B39,$B$28),1,0),IF(EXACT(B39,$B$29),1,0),IF(EXACT(B39,$B$30),1,0),IF(EXACT(B39,$B$31),1,0),IF(EXACT(B39,$B$32),1,0),IF(EXACT(B39,$B$33),1,0),IF(EXACT(B39,$B$34),1,0),IF(EXACT(B39,$B$35),1,0),IF(EXACT(B39,$B$36),1,0),IF(EXACT(B39,$B$37),1,0),IF(EXACT(B39,$B$38),1,0),IF(EXACT(B39,$B$39),1,0))=1,1,0))</x:f>
      </x:c>
      <x:c r="E39" s="3" t="str">
        <x:f>IF(A39="","",IF(C39=0,0,IF(SUM(IF(EXACT(A39,$B$8),1,0),IF(EXACT(A39,$B$9),1,0),IF(EXACT(A39,$B$10),1,0),IF(EXACT(A39,$B$11),1,0),IF(EXACT(A39,$B$12),1,0),IF(EXACT(A39,$B$13),1,0),IF(EXACT(A39,$B$14),1,0),IF(EXACT(A39,$B$15),1,0),IF(EXACT(A39,$B$16),1,0),IF(EXACT(A39,$B$17),1,0),IF(EXACT(A39,$B$18),1,0),IF(EXACT(A39,$B$19),1,0),IF(EXACT(A39,$B$20),1,0),IF(EXACT(A39,$B$21),1,0),IF(EXACT(A39,$B$22),1,0),IF(EXACT(A39,$B$23),1,0),IF(EXACT(A39,$B$24),1,0),IF(EXACT(A39,$B$25),1,0),IF(EXACT(A39,$B$26),1,0),IF(EXACT(A39,$B$27),1,0),IF(EXACT(A39,$B$28),1,0),IF(EXACT(A39,$B$29),1,0),IF(EXACT(A39,$B$30),1,0),IF(EXACT(A39,$B$31),1,0),IF(EXACT(A39,$B$32),1,0),IF(EXACT(A39,$B$33),1,0),IF(EXACT(A39,$B$34),1,0),IF(EXACT(A39,$B$35),1,0),IF(EXACT(A39,$B$36),1,0),IF(EXACT(A39,$B$37),1,0),IF(EXACT(A39,$B$38),1,0),IF(EXACT(A39,$B$39),1,0),IF(EXACT(A39,$B$40),1,0),IF(EXACT(A39,$B$41),1,0),IF(EXACT(A39,$B$42),1,0),IF(EXACT(A39,$B$43),1,0),IF(EXACT(A39,$B$44),1,0),IF(EXACT(A39,$B$45),1,0),IF(EXACT(A39,$B$46),1,0),IF(EXACT(A39,$B$47),1,0),IF(EXACT(A39,$B$48),1,0),IF(EXACT(A39,$B$49),1,0),IF(EXACT(A39,$B$50),1,0),IF(EXACT(A39,$B$51),1,0),IF(EXACT(A39,$B$52),1,0),IF(EXACT(A39,$B$53),1,0),IF(EXACT(A39,$B$54),1,0),IF(EXACT(A39,$B$55),1,0),IF(EXACT(A39,$B$56),1,0),IF(EXACT(A39,$B$57),1,0),IF(EXACT(A39,$B$58),1,0),IF(EXACT(A39,$B$59),1,0),IF(EXACT(A39,$B$60),1,0),IF(EXACT(A39,$B$61),1,0),IF(EXACT(A39,$B$62),1,0),IF(EXACT(A39,$B$63),1,0),IF(EXACT(A39,$B$64),1,0),IF(EXACT(A39,$B$65),1,0),IF(EXACT(A39,$B$66),1,0),IF(EXACT(A39,$B$67),1,0),IF(EXACT(A39,$B$68),1,0),IF(EXACT(A39,$B$69),1,0),IF(EXACT(A39,$B$70),1,0),IF(EXACT(A39,$B$71),1,0),IF(EXACT(A39,$B$72),1,0),IF(EXACT(A39,$B$73),1,0),IF(EXACT(A39,$B$74),1,0),IF(EXACT(A39,$B$75),1,0),IF(EXACT(A39,$B$76),1,0),IF(EXACT(A39,$B$77),1,0),IF(EXACT(A39,$B$78),1,0),IF(EXACT(A39,$B$79),1,0),IF(EXACT(A39,$B$80),1,0),IF(EXACT(A39,$B$81),1,0),IF(EXACT(A39,$B$82),1,0),IF(EXACT(A39,$B$83),1,0),IF(EXACT(A39,$B$84),1,0),IF(EXACT(A39,$B$85),1,0),IF(EXACT(A39,$B$86),1,0),IF(EXACT(A39,$B$87),1,0),IF(EXACT(A39,$B$88),1,0),IF(EXACT(A39,$B$89),1,0),IF(EXACT(A39,$B$90),1,0),IF(EXACT(A39,$B$91),1,0),IF(EXACT(A39,$B$92),1,0),IF(EXACT(A39,$B$93),1,0),IF(EXACT(A39,$B$94),1,0),IF(EXACT(A39,$B$95),1,0),IF(EXACT(A39,$B$96),1,0),IF(EXACT(A39,$B$97),1,0),IF(EXACT(A39,$B$98),1,0),IF(EXACT(A39,$B$99),1,0),IF(EXACT(A39,$B$100),1,0),IF(EXACT(A39,$B$101),1,0),IF(EXACT(A39,$B$102),1,0),IF(EXACT(A39,$B$103),1,0),IF(EXACT(A39,$B$104),1,0),IF(EXACT(A39,$B$105),1,0),IF(EXACT(A39,$B$106),1,0),IF(EXACT(A39,$B$107),1,0))&gt;0,1,0)))</x:f>
      </x:c>
      <x:c r="F39" s="3" t="str">
        <x:f>IF(A39="","",IF(C39=0,"Duplicate ignored",IF(E39=1,"Retained","Absent; review record")))</x:f>
      </x:c>
    </x:row>
    <x:row r="40" ht="36" customHeight="1">
      <x:c r="A40" s="30"/>
      <x:c r="B40" s="30"/>
      <x:c r="C40" s="3" t="str">
        <x:f>IF(A40="","",IF(SUM(IF(EXACT(A40,$A$8),1,0),IF(EXACT(A40,$A$9),1,0),IF(EXACT(A40,$A$10),1,0),IF(EXACT(A40,$A$11),1,0),IF(EXACT(A40,$A$12),1,0),IF(EXACT(A40,$A$13),1,0),IF(EXACT(A40,$A$14),1,0),IF(EXACT(A40,$A$15),1,0),IF(EXACT(A40,$A$16),1,0),IF(EXACT(A40,$A$17),1,0),IF(EXACT(A40,$A$18),1,0),IF(EXACT(A40,$A$19),1,0),IF(EXACT(A40,$A$20),1,0),IF(EXACT(A40,$A$21),1,0),IF(EXACT(A40,$A$22),1,0),IF(EXACT(A40,$A$23),1,0),IF(EXACT(A40,$A$24),1,0),IF(EXACT(A40,$A$25),1,0),IF(EXACT(A40,$A$26),1,0),IF(EXACT(A40,$A$27),1,0),IF(EXACT(A40,$A$28),1,0),IF(EXACT(A40,$A$29),1,0),IF(EXACT(A40,$A$30),1,0),IF(EXACT(A40,$A$31),1,0),IF(EXACT(A40,$A$32),1,0),IF(EXACT(A40,$A$33),1,0),IF(EXACT(A40,$A$34),1,0),IF(EXACT(A40,$A$35),1,0),IF(EXACT(A40,$A$36),1,0),IF(EXACT(A40,$A$37),1,0),IF(EXACT(A40,$A$38),1,0),IF(EXACT(A40,$A$39),1,0),IF(EXACT(A40,$A$40),1,0))=1,1,0))</x:f>
      </x:c>
      <x:c r="D40" s="3" t="str">
        <x:f>IF(B40="","",IF(SUM(IF(EXACT(B40,$B$8),1,0),IF(EXACT(B40,$B$9),1,0),IF(EXACT(B40,$B$10),1,0),IF(EXACT(B40,$B$11),1,0),IF(EXACT(B40,$B$12),1,0),IF(EXACT(B40,$B$13),1,0),IF(EXACT(B40,$B$14),1,0),IF(EXACT(B40,$B$15),1,0),IF(EXACT(B40,$B$16),1,0),IF(EXACT(B40,$B$17),1,0),IF(EXACT(B40,$B$18),1,0),IF(EXACT(B40,$B$19),1,0),IF(EXACT(B40,$B$20),1,0),IF(EXACT(B40,$B$21),1,0),IF(EXACT(B40,$B$22),1,0),IF(EXACT(B40,$B$23),1,0),IF(EXACT(B40,$B$24),1,0),IF(EXACT(B40,$B$25),1,0),IF(EXACT(B40,$B$26),1,0),IF(EXACT(B40,$B$27),1,0),IF(EXACT(B40,$B$28),1,0),IF(EXACT(B40,$B$29),1,0),IF(EXACT(B40,$B$30),1,0),IF(EXACT(B40,$B$31),1,0),IF(EXACT(B40,$B$32),1,0),IF(EXACT(B40,$B$33),1,0),IF(EXACT(B40,$B$34),1,0),IF(EXACT(B40,$B$35),1,0),IF(EXACT(B40,$B$36),1,0),IF(EXACT(B40,$B$37),1,0),IF(EXACT(B40,$B$38),1,0),IF(EXACT(B40,$B$39),1,0),IF(EXACT(B40,$B$40),1,0))=1,1,0))</x:f>
      </x:c>
      <x:c r="E40" s="3" t="str">
        <x:f>IF(A40="","",IF(C40=0,0,IF(SUM(IF(EXACT(A40,$B$8),1,0),IF(EXACT(A40,$B$9),1,0),IF(EXACT(A40,$B$10),1,0),IF(EXACT(A40,$B$11),1,0),IF(EXACT(A40,$B$12),1,0),IF(EXACT(A40,$B$13),1,0),IF(EXACT(A40,$B$14),1,0),IF(EXACT(A40,$B$15),1,0),IF(EXACT(A40,$B$16),1,0),IF(EXACT(A40,$B$17),1,0),IF(EXACT(A40,$B$18),1,0),IF(EXACT(A40,$B$19),1,0),IF(EXACT(A40,$B$20),1,0),IF(EXACT(A40,$B$21),1,0),IF(EXACT(A40,$B$22),1,0),IF(EXACT(A40,$B$23),1,0),IF(EXACT(A40,$B$24),1,0),IF(EXACT(A40,$B$25),1,0),IF(EXACT(A40,$B$26),1,0),IF(EXACT(A40,$B$27),1,0),IF(EXACT(A40,$B$28),1,0),IF(EXACT(A40,$B$29),1,0),IF(EXACT(A40,$B$30),1,0),IF(EXACT(A40,$B$31),1,0),IF(EXACT(A40,$B$32),1,0),IF(EXACT(A40,$B$33),1,0),IF(EXACT(A40,$B$34),1,0),IF(EXACT(A40,$B$35),1,0),IF(EXACT(A40,$B$36),1,0),IF(EXACT(A40,$B$37),1,0),IF(EXACT(A40,$B$38),1,0),IF(EXACT(A40,$B$39),1,0),IF(EXACT(A40,$B$40),1,0),IF(EXACT(A40,$B$41),1,0),IF(EXACT(A40,$B$42),1,0),IF(EXACT(A40,$B$43),1,0),IF(EXACT(A40,$B$44),1,0),IF(EXACT(A40,$B$45),1,0),IF(EXACT(A40,$B$46),1,0),IF(EXACT(A40,$B$47),1,0),IF(EXACT(A40,$B$48),1,0),IF(EXACT(A40,$B$49),1,0),IF(EXACT(A40,$B$50),1,0),IF(EXACT(A40,$B$51),1,0),IF(EXACT(A40,$B$52),1,0),IF(EXACT(A40,$B$53),1,0),IF(EXACT(A40,$B$54),1,0),IF(EXACT(A40,$B$55),1,0),IF(EXACT(A40,$B$56),1,0),IF(EXACT(A40,$B$57),1,0),IF(EXACT(A40,$B$58),1,0),IF(EXACT(A40,$B$59),1,0),IF(EXACT(A40,$B$60),1,0),IF(EXACT(A40,$B$61),1,0),IF(EXACT(A40,$B$62),1,0),IF(EXACT(A40,$B$63),1,0),IF(EXACT(A40,$B$64),1,0),IF(EXACT(A40,$B$65),1,0),IF(EXACT(A40,$B$66),1,0),IF(EXACT(A40,$B$67),1,0),IF(EXACT(A40,$B$68),1,0),IF(EXACT(A40,$B$69),1,0),IF(EXACT(A40,$B$70),1,0),IF(EXACT(A40,$B$71),1,0),IF(EXACT(A40,$B$72),1,0),IF(EXACT(A40,$B$73),1,0),IF(EXACT(A40,$B$74),1,0),IF(EXACT(A40,$B$75),1,0),IF(EXACT(A40,$B$76),1,0),IF(EXACT(A40,$B$77),1,0),IF(EXACT(A40,$B$78),1,0),IF(EXACT(A40,$B$79),1,0),IF(EXACT(A40,$B$80),1,0),IF(EXACT(A40,$B$81),1,0),IF(EXACT(A40,$B$82),1,0),IF(EXACT(A40,$B$83),1,0),IF(EXACT(A40,$B$84),1,0),IF(EXACT(A40,$B$85),1,0),IF(EXACT(A40,$B$86),1,0),IF(EXACT(A40,$B$87),1,0),IF(EXACT(A40,$B$88),1,0),IF(EXACT(A40,$B$89),1,0),IF(EXACT(A40,$B$90),1,0),IF(EXACT(A40,$B$91),1,0),IF(EXACT(A40,$B$92),1,0),IF(EXACT(A40,$B$93),1,0),IF(EXACT(A40,$B$94),1,0),IF(EXACT(A40,$B$95),1,0),IF(EXACT(A40,$B$96),1,0),IF(EXACT(A40,$B$97),1,0),IF(EXACT(A40,$B$98),1,0),IF(EXACT(A40,$B$99),1,0),IF(EXACT(A40,$B$100),1,0),IF(EXACT(A40,$B$101),1,0),IF(EXACT(A40,$B$102),1,0),IF(EXACT(A40,$B$103),1,0),IF(EXACT(A40,$B$104),1,0),IF(EXACT(A40,$B$105),1,0),IF(EXACT(A40,$B$106),1,0),IF(EXACT(A40,$B$107),1,0))&gt;0,1,0)))</x:f>
      </x:c>
      <x:c r="F40" s="3" t="str">
        <x:f>IF(A40="","",IF(C40=0,"Duplicate ignored",IF(E40=1,"Retained","Absent; review record")))</x:f>
      </x:c>
    </x:row>
    <x:row r="41" ht="36" customHeight="1">
      <x:c r="A41" s="30"/>
      <x:c r="B41" s="30"/>
      <x:c r="C41" s="3" t="str">
        <x:f>IF(A41="","",IF(SUM(IF(EXACT(A41,$A$8),1,0),IF(EXACT(A41,$A$9),1,0),IF(EXACT(A41,$A$10),1,0),IF(EXACT(A41,$A$11),1,0),IF(EXACT(A41,$A$12),1,0),IF(EXACT(A41,$A$13),1,0),IF(EXACT(A41,$A$14),1,0),IF(EXACT(A41,$A$15),1,0),IF(EXACT(A41,$A$16),1,0),IF(EXACT(A41,$A$17),1,0),IF(EXACT(A41,$A$18),1,0),IF(EXACT(A41,$A$19),1,0),IF(EXACT(A41,$A$20),1,0),IF(EXACT(A41,$A$21),1,0),IF(EXACT(A41,$A$22),1,0),IF(EXACT(A41,$A$23),1,0),IF(EXACT(A41,$A$24),1,0),IF(EXACT(A41,$A$25),1,0),IF(EXACT(A41,$A$26),1,0),IF(EXACT(A41,$A$27),1,0),IF(EXACT(A41,$A$28),1,0),IF(EXACT(A41,$A$29),1,0),IF(EXACT(A41,$A$30),1,0),IF(EXACT(A41,$A$31),1,0),IF(EXACT(A41,$A$32),1,0),IF(EXACT(A41,$A$33),1,0),IF(EXACT(A41,$A$34),1,0),IF(EXACT(A41,$A$35),1,0),IF(EXACT(A41,$A$36),1,0),IF(EXACT(A41,$A$37),1,0),IF(EXACT(A41,$A$38),1,0),IF(EXACT(A41,$A$39),1,0),IF(EXACT(A41,$A$40),1,0),IF(EXACT(A41,$A$41),1,0))=1,1,0))</x:f>
      </x:c>
      <x:c r="D41" s="3" t="str">
        <x:f>IF(B41="","",IF(SUM(IF(EXACT(B41,$B$8),1,0),IF(EXACT(B41,$B$9),1,0),IF(EXACT(B41,$B$10),1,0),IF(EXACT(B41,$B$11),1,0),IF(EXACT(B41,$B$12),1,0),IF(EXACT(B41,$B$13),1,0),IF(EXACT(B41,$B$14),1,0),IF(EXACT(B41,$B$15),1,0),IF(EXACT(B41,$B$16),1,0),IF(EXACT(B41,$B$17),1,0),IF(EXACT(B41,$B$18),1,0),IF(EXACT(B41,$B$19),1,0),IF(EXACT(B41,$B$20),1,0),IF(EXACT(B41,$B$21),1,0),IF(EXACT(B41,$B$22),1,0),IF(EXACT(B41,$B$23),1,0),IF(EXACT(B41,$B$24),1,0),IF(EXACT(B41,$B$25),1,0),IF(EXACT(B41,$B$26),1,0),IF(EXACT(B41,$B$27),1,0),IF(EXACT(B41,$B$28),1,0),IF(EXACT(B41,$B$29),1,0),IF(EXACT(B41,$B$30),1,0),IF(EXACT(B41,$B$31),1,0),IF(EXACT(B41,$B$32),1,0),IF(EXACT(B41,$B$33),1,0),IF(EXACT(B41,$B$34),1,0),IF(EXACT(B41,$B$35),1,0),IF(EXACT(B41,$B$36),1,0),IF(EXACT(B41,$B$37),1,0),IF(EXACT(B41,$B$38),1,0),IF(EXACT(B41,$B$39),1,0),IF(EXACT(B41,$B$40),1,0),IF(EXACT(B41,$B$41),1,0))=1,1,0))</x:f>
      </x:c>
      <x:c r="E41" s="3" t="str">
        <x:f>IF(A41="","",IF(C41=0,0,IF(SUM(IF(EXACT(A41,$B$8),1,0),IF(EXACT(A41,$B$9),1,0),IF(EXACT(A41,$B$10),1,0),IF(EXACT(A41,$B$11),1,0),IF(EXACT(A41,$B$12),1,0),IF(EXACT(A41,$B$13),1,0),IF(EXACT(A41,$B$14),1,0),IF(EXACT(A41,$B$15),1,0),IF(EXACT(A41,$B$16),1,0),IF(EXACT(A41,$B$17),1,0),IF(EXACT(A41,$B$18),1,0),IF(EXACT(A41,$B$19),1,0),IF(EXACT(A41,$B$20),1,0),IF(EXACT(A41,$B$21),1,0),IF(EXACT(A41,$B$22),1,0),IF(EXACT(A41,$B$23),1,0),IF(EXACT(A41,$B$24),1,0),IF(EXACT(A41,$B$25),1,0),IF(EXACT(A41,$B$26),1,0),IF(EXACT(A41,$B$27),1,0),IF(EXACT(A41,$B$28),1,0),IF(EXACT(A41,$B$29),1,0),IF(EXACT(A41,$B$30),1,0),IF(EXACT(A41,$B$31),1,0),IF(EXACT(A41,$B$32),1,0),IF(EXACT(A41,$B$33),1,0),IF(EXACT(A41,$B$34),1,0),IF(EXACT(A41,$B$35),1,0),IF(EXACT(A41,$B$36),1,0),IF(EXACT(A41,$B$37),1,0),IF(EXACT(A41,$B$38),1,0),IF(EXACT(A41,$B$39),1,0),IF(EXACT(A41,$B$40),1,0),IF(EXACT(A41,$B$41),1,0),IF(EXACT(A41,$B$42),1,0),IF(EXACT(A41,$B$43),1,0),IF(EXACT(A41,$B$44),1,0),IF(EXACT(A41,$B$45),1,0),IF(EXACT(A41,$B$46),1,0),IF(EXACT(A41,$B$47),1,0),IF(EXACT(A41,$B$48),1,0),IF(EXACT(A41,$B$49),1,0),IF(EXACT(A41,$B$50),1,0),IF(EXACT(A41,$B$51),1,0),IF(EXACT(A41,$B$52),1,0),IF(EXACT(A41,$B$53),1,0),IF(EXACT(A41,$B$54),1,0),IF(EXACT(A41,$B$55),1,0),IF(EXACT(A41,$B$56),1,0),IF(EXACT(A41,$B$57),1,0),IF(EXACT(A41,$B$58),1,0),IF(EXACT(A41,$B$59),1,0),IF(EXACT(A41,$B$60),1,0),IF(EXACT(A41,$B$61),1,0),IF(EXACT(A41,$B$62),1,0),IF(EXACT(A41,$B$63),1,0),IF(EXACT(A41,$B$64),1,0),IF(EXACT(A41,$B$65),1,0),IF(EXACT(A41,$B$66),1,0),IF(EXACT(A41,$B$67),1,0),IF(EXACT(A41,$B$68),1,0),IF(EXACT(A41,$B$69),1,0),IF(EXACT(A41,$B$70),1,0),IF(EXACT(A41,$B$71),1,0),IF(EXACT(A41,$B$72),1,0),IF(EXACT(A41,$B$73),1,0),IF(EXACT(A41,$B$74),1,0),IF(EXACT(A41,$B$75),1,0),IF(EXACT(A41,$B$76),1,0),IF(EXACT(A41,$B$77),1,0),IF(EXACT(A41,$B$78),1,0),IF(EXACT(A41,$B$79),1,0),IF(EXACT(A41,$B$80),1,0),IF(EXACT(A41,$B$81),1,0),IF(EXACT(A41,$B$82),1,0),IF(EXACT(A41,$B$83),1,0),IF(EXACT(A41,$B$84),1,0),IF(EXACT(A41,$B$85),1,0),IF(EXACT(A41,$B$86),1,0),IF(EXACT(A41,$B$87),1,0),IF(EXACT(A41,$B$88),1,0),IF(EXACT(A41,$B$89),1,0),IF(EXACT(A41,$B$90),1,0),IF(EXACT(A41,$B$91),1,0),IF(EXACT(A41,$B$92),1,0),IF(EXACT(A41,$B$93),1,0),IF(EXACT(A41,$B$94),1,0),IF(EXACT(A41,$B$95),1,0),IF(EXACT(A41,$B$96),1,0),IF(EXACT(A41,$B$97),1,0),IF(EXACT(A41,$B$98),1,0),IF(EXACT(A41,$B$99),1,0),IF(EXACT(A41,$B$100),1,0),IF(EXACT(A41,$B$101),1,0),IF(EXACT(A41,$B$102),1,0),IF(EXACT(A41,$B$103),1,0),IF(EXACT(A41,$B$104),1,0),IF(EXACT(A41,$B$105),1,0),IF(EXACT(A41,$B$106),1,0),IF(EXACT(A41,$B$107),1,0))&gt;0,1,0)))</x:f>
      </x:c>
      <x:c r="F41" s="3" t="str">
        <x:f>IF(A41="","",IF(C41=0,"Duplicate ignored",IF(E41=1,"Retained","Absent; review record")))</x:f>
      </x:c>
    </x:row>
    <x:row r="42" ht="36" customHeight="1">
      <x:c r="A42" s="30"/>
      <x:c r="B42" s="30"/>
      <x:c r="C42" s="3" t="str">
        <x:f>IF(A42="","",IF(SUM(IF(EXACT(A42,$A$8),1,0),IF(EXACT(A42,$A$9),1,0),IF(EXACT(A42,$A$10),1,0),IF(EXACT(A42,$A$11),1,0),IF(EXACT(A42,$A$12),1,0),IF(EXACT(A42,$A$13),1,0),IF(EXACT(A42,$A$14),1,0),IF(EXACT(A42,$A$15),1,0),IF(EXACT(A42,$A$16),1,0),IF(EXACT(A42,$A$17),1,0),IF(EXACT(A42,$A$18),1,0),IF(EXACT(A42,$A$19),1,0),IF(EXACT(A42,$A$20),1,0),IF(EXACT(A42,$A$21),1,0),IF(EXACT(A42,$A$22),1,0),IF(EXACT(A42,$A$23),1,0),IF(EXACT(A42,$A$24),1,0),IF(EXACT(A42,$A$25),1,0),IF(EXACT(A42,$A$26),1,0),IF(EXACT(A42,$A$27),1,0),IF(EXACT(A42,$A$28),1,0),IF(EXACT(A42,$A$29),1,0),IF(EXACT(A42,$A$30),1,0),IF(EXACT(A42,$A$31),1,0),IF(EXACT(A42,$A$32),1,0),IF(EXACT(A42,$A$33),1,0),IF(EXACT(A42,$A$34),1,0),IF(EXACT(A42,$A$35),1,0),IF(EXACT(A42,$A$36),1,0),IF(EXACT(A42,$A$37),1,0),IF(EXACT(A42,$A$38),1,0),IF(EXACT(A42,$A$39),1,0),IF(EXACT(A42,$A$40),1,0),IF(EXACT(A42,$A$41),1,0),IF(EXACT(A42,$A$42),1,0))=1,1,0))</x:f>
      </x:c>
      <x:c r="D42" s="3" t="str">
        <x:f>IF(B42="","",IF(SUM(IF(EXACT(B42,$B$8),1,0),IF(EXACT(B42,$B$9),1,0),IF(EXACT(B42,$B$10),1,0),IF(EXACT(B42,$B$11),1,0),IF(EXACT(B42,$B$12),1,0),IF(EXACT(B42,$B$13),1,0),IF(EXACT(B42,$B$14),1,0),IF(EXACT(B42,$B$15),1,0),IF(EXACT(B42,$B$16),1,0),IF(EXACT(B42,$B$17),1,0),IF(EXACT(B42,$B$18),1,0),IF(EXACT(B42,$B$19),1,0),IF(EXACT(B42,$B$20),1,0),IF(EXACT(B42,$B$21),1,0),IF(EXACT(B42,$B$22),1,0),IF(EXACT(B42,$B$23),1,0),IF(EXACT(B42,$B$24),1,0),IF(EXACT(B42,$B$25),1,0),IF(EXACT(B42,$B$26),1,0),IF(EXACT(B42,$B$27),1,0),IF(EXACT(B42,$B$28),1,0),IF(EXACT(B42,$B$29),1,0),IF(EXACT(B42,$B$30),1,0),IF(EXACT(B42,$B$31),1,0),IF(EXACT(B42,$B$32),1,0),IF(EXACT(B42,$B$33),1,0),IF(EXACT(B42,$B$34),1,0),IF(EXACT(B42,$B$35),1,0),IF(EXACT(B42,$B$36),1,0),IF(EXACT(B42,$B$37),1,0),IF(EXACT(B42,$B$38),1,0),IF(EXACT(B42,$B$39),1,0),IF(EXACT(B42,$B$40),1,0),IF(EXACT(B42,$B$41),1,0),IF(EXACT(B42,$B$42),1,0))=1,1,0))</x:f>
      </x:c>
      <x:c r="E42" s="3" t="str">
        <x:f>IF(A42="","",IF(C42=0,0,IF(SUM(IF(EXACT(A42,$B$8),1,0),IF(EXACT(A42,$B$9),1,0),IF(EXACT(A42,$B$10),1,0),IF(EXACT(A42,$B$11),1,0),IF(EXACT(A42,$B$12),1,0),IF(EXACT(A42,$B$13),1,0),IF(EXACT(A42,$B$14),1,0),IF(EXACT(A42,$B$15),1,0),IF(EXACT(A42,$B$16),1,0),IF(EXACT(A42,$B$17),1,0),IF(EXACT(A42,$B$18),1,0),IF(EXACT(A42,$B$19),1,0),IF(EXACT(A42,$B$20),1,0),IF(EXACT(A42,$B$21),1,0),IF(EXACT(A42,$B$22),1,0),IF(EXACT(A42,$B$23),1,0),IF(EXACT(A42,$B$24),1,0),IF(EXACT(A42,$B$25),1,0),IF(EXACT(A42,$B$26),1,0),IF(EXACT(A42,$B$27),1,0),IF(EXACT(A42,$B$28),1,0),IF(EXACT(A42,$B$29),1,0),IF(EXACT(A42,$B$30),1,0),IF(EXACT(A42,$B$31),1,0),IF(EXACT(A42,$B$32),1,0),IF(EXACT(A42,$B$33),1,0),IF(EXACT(A42,$B$34),1,0),IF(EXACT(A42,$B$35),1,0),IF(EXACT(A42,$B$36),1,0),IF(EXACT(A42,$B$37),1,0),IF(EXACT(A42,$B$38),1,0),IF(EXACT(A42,$B$39),1,0),IF(EXACT(A42,$B$40),1,0),IF(EXACT(A42,$B$41),1,0),IF(EXACT(A42,$B$42),1,0),IF(EXACT(A42,$B$43),1,0),IF(EXACT(A42,$B$44),1,0),IF(EXACT(A42,$B$45),1,0),IF(EXACT(A42,$B$46),1,0),IF(EXACT(A42,$B$47),1,0),IF(EXACT(A42,$B$48),1,0),IF(EXACT(A42,$B$49),1,0),IF(EXACT(A42,$B$50),1,0),IF(EXACT(A42,$B$51),1,0),IF(EXACT(A42,$B$52),1,0),IF(EXACT(A42,$B$53),1,0),IF(EXACT(A42,$B$54),1,0),IF(EXACT(A42,$B$55),1,0),IF(EXACT(A42,$B$56),1,0),IF(EXACT(A42,$B$57),1,0),IF(EXACT(A42,$B$58),1,0),IF(EXACT(A42,$B$59),1,0),IF(EXACT(A42,$B$60),1,0),IF(EXACT(A42,$B$61),1,0),IF(EXACT(A42,$B$62),1,0),IF(EXACT(A42,$B$63),1,0),IF(EXACT(A42,$B$64),1,0),IF(EXACT(A42,$B$65),1,0),IF(EXACT(A42,$B$66),1,0),IF(EXACT(A42,$B$67),1,0),IF(EXACT(A42,$B$68),1,0),IF(EXACT(A42,$B$69),1,0),IF(EXACT(A42,$B$70),1,0),IF(EXACT(A42,$B$71),1,0),IF(EXACT(A42,$B$72),1,0),IF(EXACT(A42,$B$73),1,0),IF(EXACT(A42,$B$74),1,0),IF(EXACT(A42,$B$75),1,0),IF(EXACT(A42,$B$76),1,0),IF(EXACT(A42,$B$77),1,0),IF(EXACT(A42,$B$78),1,0),IF(EXACT(A42,$B$79),1,0),IF(EXACT(A42,$B$80),1,0),IF(EXACT(A42,$B$81),1,0),IF(EXACT(A42,$B$82),1,0),IF(EXACT(A42,$B$83),1,0),IF(EXACT(A42,$B$84),1,0),IF(EXACT(A42,$B$85),1,0),IF(EXACT(A42,$B$86),1,0),IF(EXACT(A42,$B$87),1,0),IF(EXACT(A42,$B$88),1,0),IF(EXACT(A42,$B$89),1,0),IF(EXACT(A42,$B$90),1,0),IF(EXACT(A42,$B$91),1,0),IF(EXACT(A42,$B$92),1,0),IF(EXACT(A42,$B$93),1,0),IF(EXACT(A42,$B$94),1,0),IF(EXACT(A42,$B$95),1,0),IF(EXACT(A42,$B$96),1,0),IF(EXACT(A42,$B$97),1,0),IF(EXACT(A42,$B$98),1,0),IF(EXACT(A42,$B$99),1,0),IF(EXACT(A42,$B$100),1,0),IF(EXACT(A42,$B$101),1,0),IF(EXACT(A42,$B$102),1,0),IF(EXACT(A42,$B$103),1,0),IF(EXACT(A42,$B$104),1,0),IF(EXACT(A42,$B$105),1,0),IF(EXACT(A42,$B$106),1,0),IF(EXACT(A42,$B$107),1,0))&gt;0,1,0)))</x:f>
      </x:c>
      <x:c r="F42" s="3" t="str">
        <x:f>IF(A42="","",IF(C42=0,"Duplicate ignored",IF(E42=1,"Retained","Absent; review record")))</x:f>
      </x:c>
    </x:row>
    <x:row r="43" ht="36" customHeight="1">
      <x:c r="A43" s="30"/>
      <x:c r="B43" s="30"/>
      <x:c r="C43" s="3" t="str">
        <x:f>IF(A43="","",IF(SUM(IF(EXACT(A43,$A$8),1,0),IF(EXACT(A43,$A$9),1,0),IF(EXACT(A43,$A$10),1,0),IF(EXACT(A43,$A$11),1,0),IF(EXACT(A43,$A$12),1,0),IF(EXACT(A43,$A$13),1,0),IF(EXACT(A43,$A$14),1,0),IF(EXACT(A43,$A$15),1,0),IF(EXACT(A43,$A$16),1,0),IF(EXACT(A43,$A$17),1,0),IF(EXACT(A43,$A$18),1,0),IF(EXACT(A43,$A$19),1,0),IF(EXACT(A43,$A$20),1,0),IF(EXACT(A43,$A$21),1,0),IF(EXACT(A43,$A$22),1,0),IF(EXACT(A43,$A$23),1,0),IF(EXACT(A43,$A$24),1,0),IF(EXACT(A43,$A$25),1,0),IF(EXACT(A43,$A$26),1,0),IF(EXACT(A43,$A$27),1,0),IF(EXACT(A43,$A$28),1,0),IF(EXACT(A43,$A$29),1,0),IF(EXACT(A43,$A$30),1,0),IF(EXACT(A43,$A$31),1,0),IF(EXACT(A43,$A$32),1,0),IF(EXACT(A43,$A$33),1,0),IF(EXACT(A43,$A$34),1,0),IF(EXACT(A43,$A$35),1,0),IF(EXACT(A43,$A$36),1,0),IF(EXACT(A43,$A$37),1,0),IF(EXACT(A43,$A$38),1,0),IF(EXACT(A43,$A$39),1,0),IF(EXACT(A43,$A$40),1,0),IF(EXACT(A43,$A$41),1,0),IF(EXACT(A43,$A$42),1,0),IF(EXACT(A43,$A$43),1,0))=1,1,0))</x:f>
      </x:c>
      <x:c r="D43" s="3" t="str">
        <x:f>IF(B43="","",IF(SUM(IF(EXACT(B43,$B$8),1,0),IF(EXACT(B43,$B$9),1,0),IF(EXACT(B43,$B$10),1,0),IF(EXACT(B43,$B$11),1,0),IF(EXACT(B43,$B$12),1,0),IF(EXACT(B43,$B$13),1,0),IF(EXACT(B43,$B$14),1,0),IF(EXACT(B43,$B$15),1,0),IF(EXACT(B43,$B$16),1,0),IF(EXACT(B43,$B$17),1,0),IF(EXACT(B43,$B$18),1,0),IF(EXACT(B43,$B$19),1,0),IF(EXACT(B43,$B$20),1,0),IF(EXACT(B43,$B$21),1,0),IF(EXACT(B43,$B$22),1,0),IF(EXACT(B43,$B$23),1,0),IF(EXACT(B43,$B$24),1,0),IF(EXACT(B43,$B$25),1,0),IF(EXACT(B43,$B$26),1,0),IF(EXACT(B43,$B$27),1,0),IF(EXACT(B43,$B$28),1,0),IF(EXACT(B43,$B$29),1,0),IF(EXACT(B43,$B$30),1,0),IF(EXACT(B43,$B$31),1,0),IF(EXACT(B43,$B$32),1,0),IF(EXACT(B43,$B$33),1,0),IF(EXACT(B43,$B$34),1,0),IF(EXACT(B43,$B$35),1,0),IF(EXACT(B43,$B$36),1,0),IF(EXACT(B43,$B$37),1,0),IF(EXACT(B43,$B$38),1,0),IF(EXACT(B43,$B$39),1,0),IF(EXACT(B43,$B$40),1,0),IF(EXACT(B43,$B$41),1,0),IF(EXACT(B43,$B$42),1,0),IF(EXACT(B43,$B$43),1,0))=1,1,0))</x:f>
      </x:c>
      <x:c r="E43" s="3" t="str">
        <x:f>IF(A43="","",IF(C43=0,0,IF(SUM(IF(EXACT(A43,$B$8),1,0),IF(EXACT(A43,$B$9),1,0),IF(EXACT(A43,$B$10),1,0),IF(EXACT(A43,$B$11),1,0),IF(EXACT(A43,$B$12),1,0),IF(EXACT(A43,$B$13),1,0),IF(EXACT(A43,$B$14),1,0),IF(EXACT(A43,$B$15),1,0),IF(EXACT(A43,$B$16),1,0),IF(EXACT(A43,$B$17),1,0),IF(EXACT(A43,$B$18),1,0),IF(EXACT(A43,$B$19),1,0),IF(EXACT(A43,$B$20),1,0),IF(EXACT(A43,$B$21),1,0),IF(EXACT(A43,$B$22),1,0),IF(EXACT(A43,$B$23),1,0),IF(EXACT(A43,$B$24),1,0),IF(EXACT(A43,$B$25),1,0),IF(EXACT(A43,$B$26),1,0),IF(EXACT(A43,$B$27),1,0),IF(EXACT(A43,$B$28),1,0),IF(EXACT(A43,$B$29),1,0),IF(EXACT(A43,$B$30),1,0),IF(EXACT(A43,$B$31),1,0),IF(EXACT(A43,$B$32),1,0),IF(EXACT(A43,$B$33),1,0),IF(EXACT(A43,$B$34),1,0),IF(EXACT(A43,$B$35),1,0),IF(EXACT(A43,$B$36),1,0),IF(EXACT(A43,$B$37),1,0),IF(EXACT(A43,$B$38),1,0),IF(EXACT(A43,$B$39),1,0),IF(EXACT(A43,$B$40),1,0),IF(EXACT(A43,$B$41),1,0),IF(EXACT(A43,$B$42),1,0),IF(EXACT(A43,$B$43),1,0),IF(EXACT(A43,$B$44),1,0),IF(EXACT(A43,$B$45),1,0),IF(EXACT(A43,$B$46),1,0),IF(EXACT(A43,$B$47),1,0),IF(EXACT(A43,$B$48),1,0),IF(EXACT(A43,$B$49),1,0),IF(EXACT(A43,$B$50),1,0),IF(EXACT(A43,$B$51),1,0),IF(EXACT(A43,$B$52),1,0),IF(EXACT(A43,$B$53),1,0),IF(EXACT(A43,$B$54),1,0),IF(EXACT(A43,$B$55),1,0),IF(EXACT(A43,$B$56),1,0),IF(EXACT(A43,$B$57),1,0),IF(EXACT(A43,$B$58),1,0),IF(EXACT(A43,$B$59),1,0),IF(EXACT(A43,$B$60),1,0),IF(EXACT(A43,$B$61),1,0),IF(EXACT(A43,$B$62),1,0),IF(EXACT(A43,$B$63),1,0),IF(EXACT(A43,$B$64),1,0),IF(EXACT(A43,$B$65),1,0),IF(EXACT(A43,$B$66),1,0),IF(EXACT(A43,$B$67),1,0),IF(EXACT(A43,$B$68),1,0),IF(EXACT(A43,$B$69),1,0),IF(EXACT(A43,$B$70),1,0),IF(EXACT(A43,$B$71),1,0),IF(EXACT(A43,$B$72),1,0),IF(EXACT(A43,$B$73),1,0),IF(EXACT(A43,$B$74),1,0),IF(EXACT(A43,$B$75),1,0),IF(EXACT(A43,$B$76),1,0),IF(EXACT(A43,$B$77),1,0),IF(EXACT(A43,$B$78),1,0),IF(EXACT(A43,$B$79),1,0),IF(EXACT(A43,$B$80),1,0),IF(EXACT(A43,$B$81),1,0),IF(EXACT(A43,$B$82),1,0),IF(EXACT(A43,$B$83),1,0),IF(EXACT(A43,$B$84),1,0),IF(EXACT(A43,$B$85),1,0),IF(EXACT(A43,$B$86),1,0),IF(EXACT(A43,$B$87),1,0),IF(EXACT(A43,$B$88),1,0),IF(EXACT(A43,$B$89),1,0),IF(EXACT(A43,$B$90),1,0),IF(EXACT(A43,$B$91),1,0),IF(EXACT(A43,$B$92),1,0),IF(EXACT(A43,$B$93),1,0),IF(EXACT(A43,$B$94),1,0),IF(EXACT(A43,$B$95),1,0),IF(EXACT(A43,$B$96),1,0),IF(EXACT(A43,$B$97),1,0),IF(EXACT(A43,$B$98),1,0),IF(EXACT(A43,$B$99),1,0),IF(EXACT(A43,$B$100),1,0),IF(EXACT(A43,$B$101),1,0),IF(EXACT(A43,$B$102),1,0),IF(EXACT(A43,$B$103),1,0),IF(EXACT(A43,$B$104),1,0),IF(EXACT(A43,$B$105),1,0),IF(EXACT(A43,$B$106),1,0),IF(EXACT(A43,$B$107),1,0))&gt;0,1,0)))</x:f>
      </x:c>
      <x:c r="F43" s="3" t="str">
        <x:f>IF(A43="","",IF(C43=0,"Duplicate ignored",IF(E43=1,"Retained","Absent; review record")))</x:f>
      </x:c>
    </x:row>
    <x:row r="44" ht="36" customHeight="1">
      <x:c r="A44" s="30"/>
      <x:c r="B44" s="30"/>
      <x:c r="C44" s="3" t="str">
        <x:f>IF(A44="","",IF(SUM(IF(EXACT(A44,$A$8),1,0),IF(EXACT(A44,$A$9),1,0),IF(EXACT(A44,$A$10),1,0),IF(EXACT(A44,$A$11),1,0),IF(EXACT(A44,$A$12),1,0),IF(EXACT(A44,$A$13),1,0),IF(EXACT(A44,$A$14),1,0),IF(EXACT(A44,$A$15),1,0),IF(EXACT(A44,$A$16),1,0),IF(EXACT(A44,$A$17),1,0),IF(EXACT(A44,$A$18),1,0),IF(EXACT(A44,$A$19),1,0),IF(EXACT(A44,$A$20),1,0),IF(EXACT(A44,$A$21),1,0),IF(EXACT(A44,$A$22),1,0),IF(EXACT(A44,$A$23),1,0),IF(EXACT(A44,$A$24),1,0),IF(EXACT(A44,$A$25),1,0),IF(EXACT(A44,$A$26),1,0),IF(EXACT(A44,$A$27),1,0),IF(EXACT(A44,$A$28),1,0),IF(EXACT(A44,$A$29),1,0),IF(EXACT(A44,$A$30),1,0),IF(EXACT(A44,$A$31),1,0),IF(EXACT(A44,$A$32),1,0),IF(EXACT(A44,$A$33),1,0),IF(EXACT(A44,$A$34),1,0),IF(EXACT(A44,$A$35),1,0),IF(EXACT(A44,$A$36),1,0),IF(EXACT(A44,$A$37),1,0),IF(EXACT(A44,$A$38),1,0),IF(EXACT(A44,$A$39),1,0),IF(EXACT(A44,$A$40),1,0),IF(EXACT(A44,$A$41),1,0),IF(EXACT(A44,$A$42),1,0),IF(EXACT(A44,$A$43),1,0),IF(EXACT(A44,$A$44),1,0))=1,1,0))</x:f>
      </x:c>
      <x:c r="D44" s="3" t="str">
        <x:f>IF(B44="","",IF(SUM(IF(EXACT(B44,$B$8),1,0),IF(EXACT(B44,$B$9),1,0),IF(EXACT(B44,$B$10),1,0),IF(EXACT(B44,$B$11),1,0),IF(EXACT(B44,$B$12),1,0),IF(EXACT(B44,$B$13),1,0),IF(EXACT(B44,$B$14),1,0),IF(EXACT(B44,$B$15),1,0),IF(EXACT(B44,$B$16),1,0),IF(EXACT(B44,$B$17),1,0),IF(EXACT(B44,$B$18),1,0),IF(EXACT(B44,$B$19),1,0),IF(EXACT(B44,$B$20),1,0),IF(EXACT(B44,$B$21),1,0),IF(EXACT(B44,$B$22),1,0),IF(EXACT(B44,$B$23),1,0),IF(EXACT(B44,$B$24),1,0),IF(EXACT(B44,$B$25),1,0),IF(EXACT(B44,$B$26),1,0),IF(EXACT(B44,$B$27),1,0),IF(EXACT(B44,$B$28),1,0),IF(EXACT(B44,$B$29),1,0),IF(EXACT(B44,$B$30),1,0),IF(EXACT(B44,$B$31),1,0),IF(EXACT(B44,$B$32),1,0),IF(EXACT(B44,$B$33),1,0),IF(EXACT(B44,$B$34),1,0),IF(EXACT(B44,$B$35),1,0),IF(EXACT(B44,$B$36),1,0),IF(EXACT(B44,$B$37),1,0),IF(EXACT(B44,$B$38),1,0),IF(EXACT(B44,$B$39),1,0),IF(EXACT(B44,$B$40),1,0),IF(EXACT(B44,$B$41),1,0),IF(EXACT(B44,$B$42),1,0),IF(EXACT(B44,$B$43),1,0),IF(EXACT(B44,$B$44),1,0))=1,1,0))</x:f>
      </x:c>
      <x:c r="E44" s="3" t="str">
        <x:f>IF(A44="","",IF(C44=0,0,IF(SUM(IF(EXACT(A44,$B$8),1,0),IF(EXACT(A44,$B$9),1,0),IF(EXACT(A44,$B$10),1,0),IF(EXACT(A44,$B$11),1,0),IF(EXACT(A44,$B$12),1,0),IF(EXACT(A44,$B$13),1,0),IF(EXACT(A44,$B$14),1,0),IF(EXACT(A44,$B$15),1,0),IF(EXACT(A44,$B$16),1,0),IF(EXACT(A44,$B$17),1,0),IF(EXACT(A44,$B$18),1,0),IF(EXACT(A44,$B$19),1,0),IF(EXACT(A44,$B$20),1,0),IF(EXACT(A44,$B$21),1,0),IF(EXACT(A44,$B$22),1,0),IF(EXACT(A44,$B$23),1,0),IF(EXACT(A44,$B$24),1,0),IF(EXACT(A44,$B$25),1,0),IF(EXACT(A44,$B$26),1,0),IF(EXACT(A44,$B$27),1,0),IF(EXACT(A44,$B$28),1,0),IF(EXACT(A44,$B$29),1,0),IF(EXACT(A44,$B$30),1,0),IF(EXACT(A44,$B$31),1,0),IF(EXACT(A44,$B$32),1,0),IF(EXACT(A44,$B$33),1,0),IF(EXACT(A44,$B$34),1,0),IF(EXACT(A44,$B$35),1,0),IF(EXACT(A44,$B$36),1,0),IF(EXACT(A44,$B$37),1,0),IF(EXACT(A44,$B$38),1,0),IF(EXACT(A44,$B$39),1,0),IF(EXACT(A44,$B$40),1,0),IF(EXACT(A44,$B$41),1,0),IF(EXACT(A44,$B$42),1,0),IF(EXACT(A44,$B$43),1,0),IF(EXACT(A44,$B$44),1,0),IF(EXACT(A44,$B$45),1,0),IF(EXACT(A44,$B$46),1,0),IF(EXACT(A44,$B$47),1,0),IF(EXACT(A44,$B$48),1,0),IF(EXACT(A44,$B$49),1,0),IF(EXACT(A44,$B$50),1,0),IF(EXACT(A44,$B$51),1,0),IF(EXACT(A44,$B$52),1,0),IF(EXACT(A44,$B$53),1,0),IF(EXACT(A44,$B$54),1,0),IF(EXACT(A44,$B$55),1,0),IF(EXACT(A44,$B$56),1,0),IF(EXACT(A44,$B$57),1,0),IF(EXACT(A44,$B$58),1,0),IF(EXACT(A44,$B$59),1,0),IF(EXACT(A44,$B$60),1,0),IF(EXACT(A44,$B$61),1,0),IF(EXACT(A44,$B$62),1,0),IF(EXACT(A44,$B$63),1,0),IF(EXACT(A44,$B$64),1,0),IF(EXACT(A44,$B$65),1,0),IF(EXACT(A44,$B$66),1,0),IF(EXACT(A44,$B$67),1,0),IF(EXACT(A44,$B$68),1,0),IF(EXACT(A44,$B$69),1,0),IF(EXACT(A44,$B$70),1,0),IF(EXACT(A44,$B$71),1,0),IF(EXACT(A44,$B$72),1,0),IF(EXACT(A44,$B$73),1,0),IF(EXACT(A44,$B$74),1,0),IF(EXACT(A44,$B$75),1,0),IF(EXACT(A44,$B$76),1,0),IF(EXACT(A44,$B$77),1,0),IF(EXACT(A44,$B$78),1,0),IF(EXACT(A44,$B$79),1,0),IF(EXACT(A44,$B$80),1,0),IF(EXACT(A44,$B$81),1,0),IF(EXACT(A44,$B$82),1,0),IF(EXACT(A44,$B$83),1,0),IF(EXACT(A44,$B$84),1,0),IF(EXACT(A44,$B$85),1,0),IF(EXACT(A44,$B$86),1,0),IF(EXACT(A44,$B$87),1,0),IF(EXACT(A44,$B$88),1,0),IF(EXACT(A44,$B$89),1,0),IF(EXACT(A44,$B$90),1,0),IF(EXACT(A44,$B$91),1,0),IF(EXACT(A44,$B$92),1,0),IF(EXACT(A44,$B$93),1,0),IF(EXACT(A44,$B$94),1,0),IF(EXACT(A44,$B$95),1,0),IF(EXACT(A44,$B$96),1,0),IF(EXACT(A44,$B$97),1,0),IF(EXACT(A44,$B$98),1,0),IF(EXACT(A44,$B$99),1,0),IF(EXACT(A44,$B$100),1,0),IF(EXACT(A44,$B$101),1,0),IF(EXACT(A44,$B$102),1,0),IF(EXACT(A44,$B$103),1,0),IF(EXACT(A44,$B$104),1,0),IF(EXACT(A44,$B$105),1,0),IF(EXACT(A44,$B$106),1,0),IF(EXACT(A44,$B$107),1,0))&gt;0,1,0)))</x:f>
      </x:c>
      <x:c r="F44" s="3" t="str">
        <x:f>IF(A44="","",IF(C44=0,"Duplicate ignored",IF(E44=1,"Retained","Absent; review record")))</x:f>
      </x:c>
    </x:row>
    <x:row r="45" ht="36" customHeight="1">
      <x:c r="A45" s="30"/>
      <x:c r="B45" s="30"/>
      <x:c r="C45" s="3" t="str">
        <x:f>IF(A45="","",IF(SUM(IF(EXACT(A45,$A$8),1,0),IF(EXACT(A45,$A$9),1,0),IF(EXACT(A45,$A$10),1,0),IF(EXACT(A45,$A$11),1,0),IF(EXACT(A45,$A$12),1,0),IF(EXACT(A45,$A$13),1,0),IF(EXACT(A45,$A$14),1,0),IF(EXACT(A45,$A$15),1,0),IF(EXACT(A45,$A$16),1,0),IF(EXACT(A45,$A$17),1,0),IF(EXACT(A45,$A$18),1,0),IF(EXACT(A45,$A$19),1,0),IF(EXACT(A45,$A$20),1,0),IF(EXACT(A45,$A$21),1,0),IF(EXACT(A45,$A$22),1,0),IF(EXACT(A45,$A$23),1,0),IF(EXACT(A45,$A$24),1,0),IF(EXACT(A45,$A$25),1,0),IF(EXACT(A45,$A$26),1,0),IF(EXACT(A45,$A$27),1,0),IF(EXACT(A45,$A$28),1,0),IF(EXACT(A45,$A$29),1,0),IF(EXACT(A45,$A$30),1,0),IF(EXACT(A45,$A$31),1,0),IF(EXACT(A45,$A$32),1,0),IF(EXACT(A45,$A$33),1,0),IF(EXACT(A45,$A$34),1,0),IF(EXACT(A45,$A$35),1,0),IF(EXACT(A45,$A$36),1,0),IF(EXACT(A45,$A$37),1,0),IF(EXACT(A45,$A$38),1,0),IF(EXACT(A45,$A$39),1,0),IF(EXACT(A45,$A$40),1,0),IF(EXACT(A45,$A$41),1,0),IF(EXACT(A45,$A$42),1,0),IF(EXACT(A45,$A$43),1,0),IF(EXACT(A45,$A$44),1,0),IF(EXACT(A45,$A$45),1,0))=1,1,0))</x:f>
      </x:c>
      <x:c r="D45" s="3" t="str">
        <x:f>IF(B45="","",IF(SUM(IF(EXACT(B45,$B$8),1,0),IF(EXACT(B45,$B$9),1,0),IF(EXACT(B45,$B$10),1,0),IF(EXACT(B45,$B$11),1,0),IF(EXACT(B45,$B$12),1,0),IF(EXACT(B45,$B$13),1,0),IF(EXACT(B45,$B$14),1,0),IF(EXACT(B45,$B$15),1,0),IF(EXACT(B45,$B$16),1,0),IF(EXACT(B45,$B$17),1,0),IF(EXACT(B45,$B$18),1,0),IF(EXACT(B45,$B$19),1,0),IF(EXACT(B45,$B$20),1,0),IF(EXACT(B45,$B$21),1,0),IF(EXACT(B45,$B$22),1,0),IF(EXACT(B45,$B$23),1,0),IF(EXACT(B45,$B$24),1,0),IF(EXACT(B45,$B$25),1,0),IF(EXACT(B45,$B$26),1,0),IF(EXACT(B45,$B$27),1,0),IF(EXACT(B45,$B$28),1,0),IF(EXACT(B45,$B$29),1,0),IF(EXACT(B45,$B$30),1,0),IF(EXACT(B45,$B$31),1,0),IF(EXACT(B45,$B$32),1,0),IF(EXACT(B45,$B$33),1,0),IF(EXACT(B45,$B$34),1,0),IF(EXACT(B45,$B$35),1,0),IF(EXACT(B45,$B$36),1,0),IF(EXACT(B45,$B$37),1,0),IF(EXACT(B45,$B$38),1,0),IF(EXACT(B45,$B$39),1,0),IF(EXACT(B45,$B$40),1,0),IF(EXACT(B45,$B$41),1,0),IF(EXACT(B45,$B$42),1,0),IF(EXACT(B45,$B$43),1,0),IF(EXACT(B45,$B$44),1,0),IF(EXACT(B45,$B$45),1,0))=1,1,0))</x:f>
      </x:c>
      <x:c r="E45" s="3" t="str">
        <x:f>IF(A45="","",IF(C45=0,0,IF(SUM(IF(EXACT(A45,$B$8),1,0),IF(EXACT(A45,$B$9),1,0),IF(EXACT(A45,$B$10),1,0),IF(EXACT(A45,$B$11),1,0),IF(EXACT(A45,$B$12),1,0),IF(EXACT(A45,$B$13),1,0),IF(EXACT(A45,$B$14),1,0),IF(EXACT(A45,$B$15),1,0),IF(EXACT(A45,$B$16),1,0),IF(EXACT(A45,$B$17),1,0),IF(EXACT(A45,$B$18),1,0),IF(EXACT(A45,$B$19),1,0),IF(EXACT(A45,$B$20),1,0),IF(EXACT(A45,$B$21),1,0),IF(EXACT(A45,$B$22),1,0),IF(EXACT(A45,$B$23),1,0),IF(EXACT(A45,$B$24),1,0),IF(EXACT(A45,$B$25),1,0),IF(EXACT(A45,$B$26),1,0),IF(EXACT(A45,$B$27),1,0),IF(EXACT(A45,$B$28),1,0),IF(EXACT(A45,$B$29),1,0),IF(EXACT(A45,$B$30),1,0),IF(EXACT(A45,$B$31),1,0),IF(EXACT(A45,$B$32),1,0),IF(EXACT(A45,$B$33),1,0),IF(EXACT(A45,$B$34),1,0),IF(EXACT(A45,$B$35),1,0),IF(EXACT(A45,$B$36),1,0),IF(EXACT(A45,$B$37),1,0),IF(EXACT(A45,$B$38),1,0),IF(EXACT(A45,$B$39),1,0),IF(EXACT(A45,$B$40),1,0),IF(EXACT(A45,$B$41),1,0),IF(EXACT(A45,$B$42),1,0),IF(EXACT(A45,$B$43),1,0),IF(EXACT(A45,$B$44),1,0),IF(EXACT(A45,$B$45),1,0),IF(EXACT(A45,$B$46),1,0),IF(EXACT(A45,$B$47),1,0),IF(EXACT(A45,$B$48),1,0),IF(EXACT(A45,$B$49),1,0),IF(EXACT(A45,$B$50),1,0),IF(EXACT(A45,$B$51),1,0),IF(EXACT(A45,$B$52),1,0),IF(EXACT(A45,$B$53),1,0),IF(EXACT(A45,$B$54),1,0),IF(EXACT(A45,$B$55),1,0),IF(EXACT(A45,$B$56),1,0),IF(EXACT(A45,$B$57),1,0),IF(EXACT(A45,$B$58),1,0),IF(EXACT(A45,$B$59),1,0),IF(EXACT(A45,$B$60),1,0),IF(EXACT(A45,$B$61),1,0),IF(EXACT(A45,$B$62),1,0),IF(EXACT(A45,$B$63),1,0),IF(EXACT(A45,$B$64),1,0),IF(EXACT(A45,$B$65),1,0),IF(EXACT(A45,$B$66),1,0),IF(EXACT(A45,$B$67),1,0),IF(EXACT(A45,$B$68),1,0),IF(EXACT(A45,$B$69),1,0),IF(EXACT(A45,$B$70),1,0),IF(EXACT(A45,$B$71),1,0),IF(EXACT(A45,$B$72),1,0),IF(EXACT(A45,$B$73),1,0),IF(EXACT(A45,$B$74),1,0),IF(EXACT(A45,$B$75),1,0),IF(EXACT(A45,$B$76),1,0),IF(EXACT(A45,$B$77),1,0),IF(EXACT(A45,$B$78),1,0),IF(EXACT(A45,$B$79),1,0),IF(EXACT(A45,$B$80),1,0),IF(EXACT(A45,$B$81),1,0),IF(EXACT(A45,$B$82),1,0),IF(EXACT(A45,$B$83),1,0),IF(EXACT(A45,$B$84),1,0),IF(EXACT(A45,$B$85),1,0),IF(EXACT(A45,$B$86),1,0),IF(EXACT(A45,$B$87),1,0),IF(EXACT(A45,$B$88),1,0),IF(EXACT(A45,$B$89),1,0),IF(EXACT(A45,$B$90),1,0),IF(EXACT(A45,$B$91),1,0),IF(EXACT(A45,$B$92),1,0),IF(EXACT(A45,$B$93),1,0),IF(EXACT(A45,$B$94),1,0),IF(EXACT(A45,$B$95),1,0),IF(EXACT(A45,$B$96),1,0),IF(EXACT(A45,$B$97),1,0),IF(EXACT(A45,$B$98),1,0),IF(EXACT(A45,$B$99),1,0),IF(EXACT(A45,$B$100),1,0),IF(EXACT(A45,$B$101),1,0),IF(EXACT(A45,$B$102),1,0),IF(EXACT(A45,$B$103),1,0),IF(EXACT(A45,$B$104),1,0),IF(EXACT(A45,$B$105),1,0),IF(EXACT(A45,$B$106),1,0),IF(EXACT(A45,$B$107),1,0))&gt;0,1,0)))</x:f>
      </x:c>
      <x:c r="F45" s="3" t="str">
        <x:f>IF(A45="","",IF(C45=0,"Duplicate ignored",IF(E45=1,"Retained","Absent; review record")))</x:f>
      </x:c>
    </x:row>
    <x:row r="46" ht="36" customHeight="1">
      <x:c r="A46" s="30"/>
      <x:c r="B46" s="30"/>
      <x:c r="C46" s="3" t="str">
        <x:f>IF(A46="","",IF(SUM(IF(EXACT(A46,$A$8),1,0),IF(EXACT(A46,$A$9),1,0),IF(EXACT(A46,$A$10),1,0),IF(EXACT(A46,$A$11),1,0),IF(EXACT(A46,$A$12),1,0),IF(EXACT(A46,$A$13),1,0),IF(EXACT(A46,$A$14),1,0),IF(EXACT(A46,$A$15),1,0),IF(EXACT(A46,$A$16),1,0),IF(EXACT(A46,$A$17),1,0),IF(EXACT(A46,$A$18),1,0),IF(EXACT(A46,$A$19),1,0),IF(EXACT(A46,$A$20),1,0),IF(EXACT(A46,$A$21),1,0),IF(EXACT(A46,$A$22),1,0),IF(EXACT(A46,$A$23),1,0),IF(EXACT(A46,$A$24),1,0),IF(EXACT(A46,$A$25),1,0),IF(EXACT(A46,$A$26),1,0),IF(EXACT(A46,$A$27),1,0),IF(EXACT(A46,$A$28),1,0),IF(EXACT(A46,$A$29),1,0),IF(EXACT(A46,$A$30),1,0),IF(EXACT(A46,$A$31),1,0),IF(EXACT(A46,$A$32),1,0),IF(EXACT(A46,$A$33),1,0),IF(EXACT(A46,$A$34),1,0),IF(EXACT(A46,$A$35),1,0),IF(EXACT(A46,$A$36),1,0),IF(EXACT(A46,$A$37),1,0),IF(EXACT(A46,$A$38),1,0),IF(EXACT(A46,$A$39),1,0),IF(EXACT(A46,$A$40),1,0),IF(EXACT(A46,$A$41),1,0),IF(EXACT(A46,$A$42),1,0),IF(EXACT(A46,$A$43),1,0),IF(EXACT(A46,$A$44),1,0),IF(EXACT(A46,$A$45),1,0),IF(EXACT(A46,$A$46),1,0))=1,1,0))</x:f>
      </x:c>
      <x:c r="D46" s="3" t="str">
        <x:f>IF(B46="","",IF(SUM(IF(EXACT(B46,$B$8),1,0),IF(EXACT(B46,$B$9),1,0),IF(EXACT(B46,$B$10),1,0),IF(EXACT(B46,$B$11),1,0),IF(EXACT(B46,$B$12),1,0),IF(EXACT(B46,$B$13),1,0),IF(EXACT(B46,$B$14),1,0),IF(EXACT(B46,$B$15),1,0),IF(EXACT(B46,$B$16),1,0),IF(EXACT(B46,$B$17),1,0),IF(EXACT(B46,$B$18),1,0),IF(EXACT(B46,$B$19),1,0),IF(EXACT(B46,$B$20),1,0),IF(EXACT(B46,$B$21),1,0),IF(EXACT(B46,$B$22),1,0),IF(EXACT(B46,$B$23),1,0),IF(EXACT(B46,$B$24),1,0),IF(EXACT(B46,$B$25),1,0),IF(EXACT(B46,$B$26),1,0),IF(EXACT(B46,$B$27),1,0),IF(EXACT(B46,$B$28),1,0),IF(EXACT(B46,$B$29),1,0),IF(EXACT(B46,$B$30),1,0),IF(EXACT(B46,$B$31),1,0),IF(EXACT(B46,$B$32),1,0),IF(EXACT(B46,$B$33),1,0),IF(EXACT(B46,$B$34),1,0),IF(EXACT(B46,$B$35),1,0),IF(EXACT(B46,$B$36),1,0),IF(EXACT(B46,$B$37),1,0),IF(EXACT(B46,$B$38),1,0),IF(EXACT(B46,$B$39),1,0),IF(EXACT(B46,$B$40),1,0),IF(EXACT(B46,$B$41),1,0),IF(EXACT(B46,$B$42),1,0),IF(EXACT(B46,$B$43),1,0),IF(EXACT(B46,$B$44),1,0),IF(EXACT(B46,$B$45),1,0),IF(EXACT(B46,$B$46),1,0))=1,1,0))</x:f>
      </x:c>
      <x:c r="E46" s="3" t="str">
        <x:f>IF(A46="","",IF(C46=0,0,IF(SUM(IF(EXACT(A46,$B$8),1,0),IF(EXACT(A46,$B$9),1,0),IF(EXACT(A46,$B$10),1,0),IF(EXACT(A46,$B$11),1,0),IF(EXACT(A46,$B$12),1,0),IF(EXACT(A46,$B$13),1,0),IF(EXACT(A46,$B$14),1,0),IF(EXACT(A46,$B$15),1,0),IF(EXACT(A46,$B$16),1,0),IF(EXACT(A46,$B$17),1,0),IF(EXACT(A46,$B$18),1,0),IF(EXACT(A46,$B$19),1,0),IF(EXACT(A46,$B$20),1,0),IF(EXACT(A46,$B$21),1,0),IF(EXACT(A46,$B$22),1,0),IF(EXACT(A46,$B$23),1,0),IF(EXACT(A46,$B$24),1,0),IF(EXACT(A46,$B$25),1,0),IF(EXACT(A46,$B$26),1,0),IF(EXACT(A46,$B$27),1,0),IF(EXACT(A46,$B$28),1,0),IF(EXACT(A46,$B$29),1,0),IF(EXACT(A46,$B$30),1,0),IF(EXACT(A46,$B$31),1,0),IF(EXACT(A46,$B$32),1,0),IF(EXACT(A46,$B$33),1,0),IF(EXACT(A46,$B$34),1,0),IF(EXACT(A46,$B$35),1,0),IF(EXACT(A46,$B$36),1,0),IF(EXACT(A46,$B$37),1,0),IF(EXACT(A46,$B$38),1,0),IF(EXACT(A46,$B$39),1,0),IF(EXACT(A46,$B$40),1,0),IF(EXACT(A46,$B$41),1,0),IF(EXACT(A46,$B$42),1,0),IF(EXACT(A46,$B$43),1,0),IF(EXACT(A46,$B$44),1,0),IF(EXACT(A46,$B$45),1,0),IF(EXACT(A46,$B$46),1,0),IF(EXACT(A46,$B$47),1,0),IF(EXACT(A46,$B$48),1,0),IF(EXACT(A46,$B$49),1,0),IF(EXACT(A46,$B$50),1,0),IF(EXACT(A46,$B$51),1,0),IF(EXACT(A46,$B$52),1,0),IF(EXACT(A46,$B$53),1,0),IF(EXACT(A46,$B$54),1,0),IF(EXACT(A46,$B$55),1,0),IF(EXACT(A46,$B$56),1,0),IF(EXACT(A46,$B$57),1,0),IF(EXACT(A46,$B$58),1,0),IF(EXACT(A46,$B$59),1,0),IF(EXACT(A46,$B$60),1,0),IF(EXACT(A46,$B$61),1,0),IF(EXACT(A46,$B$62),1,0),IF(EXACT(A46,$B$63),1,0),IF(EXACT(A46,$B$64),1,0),IF(EXACT(A46,$B$65),1,0),IF(EXACT(A46,$B$66),1,0),IF(EXACT(A46,$B$67),1,0),IF(EXACT(A46,$B$68),1,0),IF(EXACT(A46,$B$69),1,0),IF(EXACT(A46,$B$70),1,0),IF(EXACT(A46,$B$71),1,0),IF(EXACT(A46,$B$72),1,0),IF(EXACT(A46,$B$73),1,0),IF(EXACT(A46,$B$74),1,0),IF(EXACT(A46,$B$75),1,0),IF(EXACT(A46,$B$76),1,0),IF(EXACT(A46,$B$77),1,0),IF(EXACT(A46,$B$78),1,0),IF(EXACT(A46,$B$79),1,0),IF(EXACT(A46,$B$80),1,0),IF(EXACT(A46,$B$81),1,0),IF(EXACT(A46,$B$82),1,0),IF(EXACT(A46,$B$83),1,0),IF(EXACT(A46,$B$84),1,0),IF(EXACT(A46,$B$85),1,0),IF(EXACT(A46,$B$86),1,0),IF(EXACT(A46,$B$87),1,0),IF(EXACT(A46,$B$88),1,0),IF(EXACT(A46,$B$89),1,0),IF(EXACT(A46,$B$90),1,0),IF(EXACT(A46,$B$91),1,0),IF(EXACT(A46,$B$92),1,0),IF(EXACT(A46,$B$93),1,0),IF(EXACT(A46,$B$94),1,0),IF(EXACT(A46,$B$95),1,0),IF(EXACT(A46,$B$96),1,0),IF(EXACT(A46,$B$97),1,0),IF(EXACT(A46,$B$98),1,0),IF(EXACT(A46,$B$99),1,0),IF(EXACT(A46,$B$100),1,0),IF(EXACT(A46,$B$101),1,0),IF(EXACT(A46,$B$102),1,0),IF(EXACT(A46,$B$103),1,0),IF(EXACT(A46,$B$104),1,0),IF(EXACT(A46,$B$105),1,0),IF(EXACT(A46,$B$106),1,0),IF(EXACT(A46,$B$107),1,0))&gt;0,1,0)))</x:f>
      </x:c>
      <x:c r="F46" s="3" t="str">
        <x:f>IF(A46="","",IF(C46=0,"Duplicate ignored",IF(E46=1,"Retained","Absent; review record")))</x:f>
      </x:c>
    </x:row>
    <x:row r="47" ht="36" customHeight="1">
      <x:c r="A47" s="30"/>
      <x:c r="B47" s="30"/>
      <x:c r="C47" s="3" t="str">
        <x:f>IF(A47="","",IF(SUM(IF(EXACT(A47,$A$8),1,0),IF(EXACT(A47,$A$9),1,0),IF(EXACT(A47,$A$10),1,0),IF(EXACT(A47,$A$11),1,0),IF(EXACT(A47,$A$12),1,0),IF(EXACT(A47,$A$13),1,0),IF(EXACT(A47,$A$14),1,0),IF(EXACT(A47,$A$15),1,0),IF(EXACT(A47,$A$16),1,0),IF(EXACT(A47,$A$17),1,0),IF(EXACT(A47,$A$18),1,0),IF(EXACT(A47,$A$19),1,0),IF(EXACT(A47,$A$20),1,0),IF(EXACT(A47,$A$21),1,0),IF(EXACT(A47,$A$22),1,0),IF(EXACT(A47,$A$23),1,0),IF(EXACT(A47,$A$24),1,0),IF(EXACT(A47,$A$25),1,0),IF(EXACT(A47,$A$26),1,0),IF(EXACT(A47,$A$27),1,0),IF(EXACT(A47,$A$28),1,0),IF(EXACT(A47,$A$29),1,0),IF(EXACT(A47,$A$30),1,0),IF(EXACT(A47,$A$31),1,0),IF(EXACT(A47,$A$32),1,0),IF(EXACT(A47,$A$33),1,0),IF(EXACT(A47,$A$34),1,0),IF(EXACT(A47,$A$35),1,0),IF(EXACT(A47,$A$36),1,0),IF(EXACT(A47,$A$37),1,0),IF(EXACT(A47,$A$38),1,0),IF(EXACT(A47,$A$39),1,0),IF(EXACT(A47,$A$40),1,0),IF(EXACT(A47,$A$41),1,0),IF(EXACT(A47,$A$42),1,0),IF(EXACT(A47,$A$43),1,0),IF(EXACT(A47,$A$44),1,0),IF(EXACT(A47,$A$45),1,0),IF(EXACT(A47,$A$46),1,0),IF(EXACT(A47,$A$47),1,0))=1,1,0))</x:f>
      </x:c>
      <x:c r="D47" s="3" t="str">
        <x:f>IF(B47="","",IF(SUM(IF(EXACT(B47,$B$8),1,0),IF(EXACT(B47,$B$9),1,0),IF(EXACT(B47,$B$10),1,0),IF(EXACT(B47,$B$11),1,0),IF(EXACT(B47,$B$12),1,0),IF(EXACT(B47,$B$13),1,0),IF(EXACT(B47,$B$14),1,0),IF(EXACT(B47,$B$15),1,0),IF(EXACT(B47,$B$16),1,0),IF(EXACT(B47,$B$17),1,0),IF(EXACT(B47,$B$18),1,0),IF(EXACT(B47,$B$19),1,0),IF(EXACT(B47,$B$20),1,0),IF(EXACT(B47,$B$21),1,0),IF(EXACT(B47,$B$22),1,0),IF(EXACT(B47,$B$23),1,0),IF(EXACT(B47,$B$24),1,0),IF(EXACT(B47,$B$25),1,0),IF(EXACT(B47,$B$26),1,0),IF(EXACT(B47,$B$27),1,0),IF(EXACT(B47,$B$28),1,0),IF(EXACT(B47,$B$29),1,0),IF(EXACT(B47,$B$30),1,0),IF(EXACT(B47,$B$31),1,0),IF(EXACT(B47,$B$32),1,0),IF(EXACT(B47,$B$33),1,0),IF(EXACT(B47,$B$34),1,0),IF(EXACT(B47,$B$35),1,0),IF(EXACT(B47,$B$36),1,0),IF(EXACT(B47,$B$37),1,0),IF(EXACT(B47,$B$38),1,0),IF(EXACT(B47,$B$39),1,0),IF(EXACT(B47,$B$40),1,0),IF(EXACT(B47,$B$41),1,0),IF(EXACT(B47,$B$42),1,0),IF(EXACT(B47,$B$43),1,0),IF(EXACT(B47,$B$44),1,0),IF(EXACT(B47,$B$45),1,0),IF(EXACT(B47,$B$46),1,0),IF(EXACT(B47,$B$47),1,0))=1,1,0))</x:f>
      </x:c>
      <x:c r="E47" s="3" t="str">
        <x:f>IF(A47="","",IF(C47=0,0,IF(SUM(IF(EXACT(A47,$B$8),1,0),IF(EXACT(A47,$B$9),1,0),IF(EXACT(A47,$B$10),1,0),IF(EXACT(A47,$B$11),1,0),IF(EXACT(A47,$B$12),1,0),IF(EXACT(A47,$B$13),1,0),IF(EXACT(A47,$B$14),1,0),IF(EXACT(A47,$B$15),1,0),IF(EXACT(A47,$B$16),1,0),IF(EXACT(A47,$B$17),1,0),IF(EXACT(A47,$B$18),1,0),IF(EXACT(A47,$B$19),1,0),IF(EXACT(A47,$B$20),1,0),IF(EXACT(A47,$B$21),1,0),IF(EXACT(A47,$B$22),1,0),IF(EXACT(A47,$B$23),1,0),IF(EXACT(A47,$B$24),1,0),IF(EXACT(A47,$B$25),1,0),IF(EXACT(A47,$B$26),1,0),IF(EXACT(A47,$B$27),1,0),IF(EXACT(A47,$B$28),1,0),IF(EXACT(A47,$B$29),1,0),IF(EXACT(A47,$B$30),1,0),IF(EXACT(A47,$B$31),1,0),IF(EXACT(A47,$B$32),1,0),IF(EXACT(A47,$B$33),1,0),IF(EXACT(A47,$B$34),1,0),IF(EXACT(A47,$B$35),1,0),IF(EXACT(A47,$B$36),1,0),IF(EXACT(A47,$B$37),1,0),IF(EXACT(A47,$B$38),1,0),IF(EXACT(A47,$B$39),1,0),IF(EXACT(A47,$B$40),1,0),IF(EXACT(A47,$B$41),1,0),IF(EXACT(A47,$B$42),1,0),IF(EXACT(A47,$B$43),1,0),IF(EXACT(A47,$B$44),1,0),IF(EXACT(A47,$B$45),1,0),IF(EXACT(A47,$B$46),1,0),IF(EXACT(A47,$B$47),1,0),IF(EXACT(A47,$B$48),1,0),IF(EXACT(A47,$B$49),1,0),IF(EXACT(A47,$B$50),1,0),IF(EXACT(A47,$B$51),1,0),IF(EXACT(A47,$B$52),1,0),IF(EXACT(A47,$B$53),1,0),IF(EXACT(A47,$B$54),1,0),IF(EXACT(A47,$B$55),1,0),IF(EXACT(A47,$B$56),1,0),IF(EXACT(A47,$B$57),1,0),IF(EXACT(A47,$B$58),1,0),IF(EXACT(A47,$B$59),1,0),IF(EXACT(A47,$B$60),1,0),IF(EXACT(A47,$B$61),1,0),IF(EXACT(A47,$B$62),1,0),IF(EXACT(A47,$B$63),1,0),IF(EXACT(A47,$B$64),1,0),IF(EXACT(A47,$B$65),1,0),IF(EXACT(A47,$B$66),1,0),IF(EXACT(A47,$B$67),1,0),IF(EXACT(A47,$B$68),1,0),IF(EXACT(A47,$B$69),1,0),IF(EXACT(A47,$B$70),1,0),IF(EXACT(A47,$B$71),1,0),IF(EXACT(A47,$B$72),1,0),IF(EXACT(A47,$B$73),1,0),IF(EXACT(A47,$B$74),1,0),IF(EXACT(A47,$B$75),1,0),IF(EXACT(A47,$B$76),1,0),IF(EXACT(A47,$B$77),1,0),IF(EXACT(A47,$B$78),1,0),IF(EXACT(A47,$B$79),1,0),IF(EXACT(A47,$B$80),1,0),IF(EXACT(A47,$B$81),1,0),IF(EXACT(A47,$B$82),1,0),IF(EXACT(A47,$B$83),1,0),IF(EXACT(A47,$B$84),1,0),IF(EXACT(A47,$B$85),1,0),IF(EXACT(A47,$B$86),1,0),IF(EXACT(A47,$B$87),1,0),IF(EXACT(A47,$B$88),1,0),IF(EXACT(A47,$B$89),1,0),IF(EXACT(A47,$B$90),1,0),IF(EXACT(A47,$B$91),1,0),IF(EXACT(A47,$B$92),1,0),IF(EXACT(A47,$B$93),1,0),IF(EXACT(A47,$B$94),1,0),IF(EXACT(A47,$B$95),1,0),IF(EXACT(A47,$B$96),1,0),IF(EXACT(A47,$B$97),1,0),IF(EXACT(A47,$B$98),1,0),IF(EXACT(A47,$B$99),1,0),IF(EXACT(A47,$B$100),1,0),IF(EXACT(A47,$B$101),1,0),IF(EXACT(A47,$B$102),1,0),IF(EXACT(A47,$B$103),1,0),IF(EXACT(A47,$B$104),1,0),IF(EXACT(A47,$B$105),1,0),IF(EXACT(A47,$B$106),1,0),IF(EXACT(A47,$B$107),1,0))&gt;0,1,0)))</x:f>
      </x:c>
      <x:c r="F47" s="3" t="str">
        <x:f>IF(A47="","",IF(C47=0,"Duplicate ignored",IF(E47=1,"Retained","Absent; review record")))</x:f>
      </x:c>
    </x:row>
    <x:row r="48" ht="36" customHeight="1">
      <x:c r="A48" s="30"/>
      <x:c r="B48" s="30"/>
      <x:c r="C48" s="3" t="str">
        <x:f>IF(A48="","",IF(SUM(IF(EXACT(A48,$A$8),1,0),IF(EXACT(A48,$A$9),1,0),IF(EXACT(A48,$A$10),1,0),IF(EXACT(A48,$A$11),1,0),IF(EXACT(A48,$A$12),1,0),IF(EXACT(A48,$A$13),1,0),IF(EXACT(A48,$A$14),1,0),IF(EXACT(A48,$A$15),1,0),IF(EXACT(A48,$A$16),1,0),IF(EXACT(A48,$A$17),1,0),IF(EXACT(A48,$A$18),1,0),IF(EXACT(A48,$A$19),1,0),IF(EXACT(A48,$A$20),1,0),IF(EXACT(A48,$A$21),1,0),IF(EXACT(A48,$A$22),1,0),IF(EXACT(A48,$A$23),1,0),IF(EXACT(A48,$A$24),1,0),IF(EXACT(A48,$A$25),1,0),IF(EXACT(A48,$A$26),1,0),IF(EXACT(A48,$A$27),1,0),IF(EXACT(A48,$A$28),1,0),IF(EXACT(A48,$A$29),1,0),IF(EXACT(A48,$A$30),1,0),IF(EXACT(A48,$A$31),1,0),IF(EXACT(A48,$A$32),1,0),IF(EXACT(A48,$A$33),1,0),IF(EXACT(A48,$A$34),1,0),IF(EXACT(A48,$A$35),1,0),IF(EXACT(A48,$A$36),1,0),IF(EXACT(A48,$A$37),1,0),IF(EXACT(A48,$A$38),1,0),IF(EXACT(A48,$A$39),1,0),IF(EXACT(A48,$A$40),1,0),IF(EXACT(A48,$A$41),1,0),IF(EXACT(A48,$A$42),1,0),IF(EXACT(A48,$A$43),1,0),IF(EXACT(A48,$A$44),1,0),IF(EXACT(A48,$A$45),1,0),IF(EXACT(A48,$A$46),1,0),IF(EXACT(A48,$A$47),1,0),IF(EXACT(A48,$A$48),1,0))=1,1,0))</x:f>
      </x:c>
      <x:c r="D48" s="3" t="str">
        <x:f>IF(B48="","",IF(SUM(IF(EXACT(B48,$B$8),1,0),IF(EXACT(B48,$B$9),1,0),IF(EXACT(B48,$B$10),1,0),IF(EXACT(B48,$B$11),1,0),IF(EXACT(B48,$B$12),1,0),IF(EXACT(B48,$B$13),1,0),IF(EXACT(B48,$B$14),1,0),IF(EXACT(B48,$B$15),1,0),IF(EXACT(B48,$B$16),1,0),IF(EXACT(B48,$B$17),1,0),IF(EXACT(B48,$B$18),1,0),IF(EXACT(B48,$B$19),1,0),IF(EXACT(B48,$B$20),1,0),IF(EXACT(B48,$B$21),1,0),IF(EXACT(B48,$B$22),1,0),IF(EXACT(B48,$B$23),1,0),IF(EXACT(B48,$B$24),1,0),IF(EXACT(B48,$B$25),1,0),IF(EXACT(B48,$B$26),1,0),IF(EXACT(B48,$B$27),1,0),IF(EXACT(B48,$B$28),1,0),IF(EXACT(B48,$B$29),1,0),IF(EXACT(B48,$B$30),1,0),IF(EXACT(B48,$B$31),1,0),IF(EXACT(B48,$B$32),1,0),IF(EXACT(B48,$B$33),1,0),IF(EXACT(B48,$B$34),1,0),IF(EXACT(B48,$B$35),1,0),IF(EXACT(B48,$B$36),1,0),IF(EXACT(B48,$B$37),1,0),IF(EXACT(B48,$B$38),1,0),IF(EXACT(B48,$B$39),1,0),IF(EXACT(B48,$B$40),1,0),IF(EXACT(B48,$B$41),1,0),IF(EXACT(B48,$B$42),1,0),IF(EXACT(B48,$B$43),1,0),IF(EXACT(B48,$B$44),1,0),IF(EXACT(B48,$B$45),1,0),IF(EXACT(B48,$B$46),1,0),IF(EXACT(B48,$B$47),1,0),IF(EXACT(B48,$B$48),1,0))=1,1,0))</x:f>
      </x:c>
      <x:c r="E48" s="3" t="str">
        <x:f>IF(A48="","",IF(C48=0,0,IF(SUM(IF(EXACT(A48,$B$8),1,0),IF(EXACT(A48,$B$9),1,0),IF(EXACT(A48,$B$10),1,0),IF(EXACT(A48,$B$11),1,0),IF(EXACT(A48,$B$12),1,0),IF(EXACT(A48,$B$13),1,0),IF(EXACT(A48,$B$14),1,0),IF(EXACT(A48,$B$15),1,0),IF(EXACT(A48,$B$16),1,0),IF(EXACT(A48,$B$17),1,0),IF(EXACT(A48,$B$18),1,0),IF(EXACT(A48,$B$19),1,0),IF(EXACT(A48,$B$20),1,0),IF(EXACT(A48,$B$21),1,0),IF(EXACT(A48,$B$22),1,0),IF(EXACT(A48,$B$23),1,0),IF(EXACT(A48,$B$24),1,0),IF(EXACT(A48,$B$25),1,0),IF(EXACT(A48,$B$26),1,0),IF(EXACT(A48,$B$27),1,0),IF(EXACT(A48,$B$28),1,0),IF(EXACT(A48,$B$29),1,0),IF(EXACT(A48,$B$30),1,0),IF(EXACT(A48,$B$31),1,0),IF(EXACT(A48,$B$32),1,0),IF(EXACT(A48,$B$33),1,0),IF(EXACT(A48,$B$34),1,0),IF(EXACT(A48,$B$35),1,0),IF(EXACT(A48,$B$36),1,0),IF(EXACT(A48,$B$37),1,0),IF(EXACT(A48,$B$38),1,0),IF(EXACT(A48,$B$39),1,0),IF(EXACT(A48,$B$40),1,0),IF(EXACT(A48,$B$41),1,0),IF(EXACT(A48,$B$42),1,0),IF(EXACT(A48,$B$43),1,0),IF(EXACT(A48,$B$44),1,0),IF(EXACT(A48,$B$45),1,0),IF(EXACT(A48,$B$46),1,0),IF(EXACT(A48,$B$47),1,0),IF(EXACT(A48,$B$48),1,0),IF(EXACT(A48,$B$49),1,0),IF(EXACT(A48,$B$50),1,0),IF(EXACT(A48,$B$51),1,0),IF(EXACT(A48,$B$52),1,0),IF(EXACT(A48,$B$53),1,0),IF(EXACT(A48,$B$54),1,0),IF(EXACT(A48,$B$55),1,0),IF(EXACT(A48,$B$56),1,0),IF(EXACT(A48,$B$57),1,0),IF(EXACT(A48,$B$58),1,0),IF(EXACT(A48,$B$59),1,0),IF(EXACT(A48,$B$60),1,0),IF(EXACT(A48,$B$61),1,0),IF(EXACT(A48,$B$62),1,0),IF(EXACT(A48,$B$63),1,0),IF(EXACT(A48,$B$64),1,0),IF(EXACT(A48,$B$65),1,0),IF(EXACT(A48,$B$66),1,0),IF(EXACT(A48,$B$67),1,0),IF(EXACT(A48,$B$68),1,0),IF(EXACT(A48,$B$69),1,0),IF(EXACT(A48,$B$70),1,0),IF(EXACT(A48,$B$71),1,0),IF(EXACT(A48,$B$72),1,0),IF(EXACT(A48,$B$73),1,0),IF(EXACT(A48,$B$74),1,0),IF(EXACT(A48,$B$75),1,0),IF(EXACT(A48,$B$76),1,0),IF(EXACT(A48,$B$77),1,0),IF(EXACT(A48,$B$78),1,0),IF(EXACT(A48,$B$79),1,0),IF(EXACT(A48,$B$80),1,0),IF(EXACT(A48,$B$81),1,0),IF(EXACT(A48,$B$82),1,0),IF(EXACT(A48,$B$83),1,0),IF(EXACT(A48,$B$84),1,0),IF(EXACT(A48,$B$85),1,0),IF(EXACT(A48,$B$86),1,0),IF(EXACT(A48,$B$87),1,0),IF(EXACT(A48,$B$88),1,0),IF(EXACT(A48,$B$89),1,0),IF(EXACT(A48,$B$90),1,0),IF(EXACT(A48,$B$91),1,0),IF(EXACT(A48,$B$92),1,0),IF(EXACT(A48,$B$93),1,0),IF(EXACT(A48,$B$94),1,0),IF(EXACT(A48,$B$95),1,0),IF(EXACT(A48,$B$96),1,0),IF(EXACT(A48,$B$97),1,0),IF(EXACT(A48,$B$98),1,0),IF(EXACT(A48,$B$99),1,0),IF(EXACT(A48,$B$100),1,0),IF(EXACT(A48,$B$101),1,0),IF(EXACT(A48,$B$102),1,0),IF(EXACT(A48,$B$103),1,0),IF(EXACT(A48,$B$104),1,0),IF(EXACT(A48,$B$105),1,0),IF(EXACT(A48,$B$106),1,0),IF(EXACT(A48,$B$107),1,0))&gt;0,1,0)))</x:f>
      </x:c>
      <x:c r="F48" s="3" t="str">
        <x:f>IF(A48="","",IF(C48=0,"Duplicate ignored",IF(E48=1,"Retained","Absent; review record")))</x:f>
      </x:c>
    </x:row>
    <x:row r="49" ht="36" customHeight="1">
      <x:c r="A49" s="30"/>
      <x:c r="B49" s="30"/>
      <x:c r="C49" s="3" t="str">
        <x:f>IF(A49="","",IF(SUM(IF(EXACT(A49,$A$8),1,0),IF(EXACT(A49,$A$9),1,0),IF(EXACT(A49,$A$10),1,0),IF(EXACT(A49,$A$11),1,0),IF(EXACT(A49,$A$12),1,0),IF(EXACT(A49,$A$13),1,0),IF(EXACT(A49,$A$14),1,0),IF(EXACT(A49,$A$15),1,0),IF(EXACT(A49,$A$16),1,0),IF(EXACT(A49,$A$17),1,0),IF(EXACT(A49,$A$18),1,0),IF(EXACT(A49,$A$19),1,0),IF(EXACT(A49,$A$20),1,0),IF(EXACT(A49,$A$21),1,0),IF(EXACT(A49,$A$22),1,0),IF(EXACT(A49,$A$23),1,0),IF(EXACT(A49,$A$24),1,0),IF(EXACT(A49,$A$25),1,0),IF(EXACT(A49,$A$26),1,0),IF(EXACT(A49,$A$27),1,0),IF(EXACT(A49,$A$28),1,0),IF(EXACT(A49,$A$29),1,0),IF(EXACT(A49,$A$30),1,0),IF(EXACT(A49,$A$31),1,0),IF(EXACT(A49,$A$32),1,0),IF(EXACT(A49,$A$33),1,0),IF(EXACT(A49,$A$34),1,0),IF(EXACT(A49,$A$35),1,0),IF(EXACT(A49,$A$36),1,0),IF(EXACT(A49,$A$37),1,0),IF(EXACT(A49,$A$38),1,0),IF(EXACT(A49,$A$39),1,0),IF(EXACT(A49,$A$40),1,0),IF(EXACT(A49,$A$41),1,0),IF(EXACT(A49,$A$42),1,0),IF(EXACT(A49,$A$43),1,0),IF(EXACT(A49,$A$44),1,0),IF(EXACT(A49,$A$45),1,0),IF(EXACT(A49,$A$46),1,0),IF(EXACT(A49,$A$47),1,0),IF(EXACT(A49,$A$48),1,0),IF(EXACT(A49,$A$49),1,0))=1,1,0))</x:f>
      </x:c>
      <x:c r="D49" s="3" t="str">
        <x:f>IF(B49="","",IF(SUM(IF(EXACT(B49,$B$8),1,0),IF(EXACT(B49,$B$9),1,0),IF(EXACT(B49,$B$10),1,0),IF(EXACT(B49,$B$11),1,0),IF(EXACT(B49,$B$12),1,0),IF(EXACT(B49,$B$13),1,0),IF(EXACT(B49,$B$14),1,0),IF(EXACT(B49,$B$15),1,0),IF(EXACT(B49,$B$16),1,0),IF(EXACT(B49,$B$17),1,0),IF(EXACT(B49,$B$18),1,0),IF(EXACT(B49,$B$19),1,0),IF(EXACT(B49,$B$20),1,0),IF(EXACT(B49,$B$21),1,0),IF(EXACT(B49,$B$22),1,0),IF(EXACT(B49,$B$23),1,0),IF(EXACT(B49,$B$24),1,0),IF(EXACT(B49,$B$25),1,0),IF(EXACT(B49,$B$26),1,0),IF(EXACT(B49,$B$27),1,0),IF(EXACT(B49,$B$28),1,0),IF(EXACT(B49,$B$29),1,0),IF(EXACT(B49,$B$30),1,0),IF(EXACT(B49,$B$31),1,0),IF(EXACT(B49,$B$32),1,0),IF(EXACT(B49,$B$33),1,0),IF(EXACT(B49,$B$34),1,0),IF(EXACT(B49,$B$35),1,0),IF(EXACT(B49,$B$36),1,0),IF(EXACT(B49,$B$37),1,0),IF(EXACT(B49,$B$38),1,0),IF(EXACT(B49,$B$39),1,0),IF(EXACT(B49,$B$40),1,0),IF(EXACT(B49,$B$41),1,0),IF(EXACT(B49,$B$42),1,0),IF(EXACT(B49,$B$43),1,0),IF(EXACT(B49,$B$44),1,0),IF(EXACT(B49,$B$45),1,0),IF(EXACT(B49,$B$46),1,0),IF(EXACT(B49,$B$47),1,0),IF(EXACT(B49,$B$48),1,0),IF(EXACT(B49,$B$49),1,0))=1,1,0))</x:f>
      </x:c>
      <x:c r="E49" s="3" t="str">
        <x:f>IF(A49="","",IF(C49=0,0,IF(SUM(IF(EXACT(A49,$B$8),1,0),IF(EXACT(A49,$B$9),1,0),IF(EXACT(A49,$B$10),1,0),IF(EXACT(A49,$B$11),1,0),IF(EXACT(A49,$B$12),1,0),IF(EXACT(A49,$B$13),1,0),IF(EXACT(A49,$B$14),1,0),IF(EXACT(A49,$B$15),1,0),IF(EXACT(A49,$B$16),1,0),IF(EXACT(A49,$B$17),1,0),IF(EXACT(A49,$B$18),1,0),IF(EXACT(A49,$B$19),1,0),IF(EXACT(A49,$B$20),1,0),IF(EXACT(A49,$B$21),1,0),IF(EXACT(A49,$B$22),1,0),IF(EXACT(A49,$B$23),1,0),IF(EXACT(A49,$B$24),1,0),IF(EXACT(A49,$B$25),1,0),IF(EXACT(A49,$B$26),1,0),IF(EXACT(A49,$B$27),1,0),IF(EXACT(A49,$B$28),1,0),IF(EXACT(A49,$B$29),1,0),IF(EXACT(A49,$B$30),1,0),IF(EXACT(A49,$B$31),1,0),IF(EXACT(A49,$B$32),1,0),IF(EXACT(A49,$B$33),1,0),IF(EXACT(A49,$B$34),1,0),IF(EXACT(A49,$B$35),1,0),IF(EXACT(A49,$B$36),1,0),IF(EXACT(A49,$B$37),1,0),IF(EXACT(A49,$B$38),1,0),IF(EXACT(A49,$B$39),1,0),IF(EXACT(A49,$B$40),1,0),IF(EXACT(A49,$B$41),1,0),IF(EXACT(A49,$B$42),1,0),IF(EXACT(A49,$B$43),1,0),IF(EXACT(A49,$B$44),1,0),IF(EXACT(A49,$B$45),1,0),IF(EXACT(A49,$B$46),1,0),IF(EXACT(A49,$B$47),1,0),IF(EXACT(A49,$B$48),1,0),IF(EXACT(A49,$B$49),1,0),IF(EXACT(A49,$B$50),1,0),IF(EXACT(A49,$B$51),1,0),IF(EXACT(A49,$B$52),1,0),IF(EXACT(A49,$B$53),1,0),IF(EXACT(A49,$B$54),1,0),IF(EXACT(A49,$B$55),1,0),IF(EXACT(A49,$B$56),1,0),IF(EXACT(A49,$B$57),1,0),IF(EXACT(A49,$B$58),1,0),IF(EXACT(A49,$B$59),1,0),IF(EXACT(A49,$B$60),1,0),IF(EXACT(A49,$B$61),1,0),IF(EXACT(A49,$B$62),1,0),IF(EXACT(A49,$B$63),1,0),IF(EXACT(A49,$B$64),1,0),IF(EXACT(A49,$B$65),1,0),IF(EXACT(A49,$B$66),1,0),IF(EXACT(A49,$B$67),1,0),IF(EXACT(A49,$B$68),1,0),IF(EXACT(A49,$B$69),1,0),IF(EXACT(A49,$B$70),1,0),IF(EXACT(A49,$B$71),1,0),IF(EXACT(A49,$B$72),1,0),IF(EXACT(A49,$B$73),1,0),IF(EXACT(A49,$B$74),1,0),IF(EXACT(A49,$B$75),1,0),IF(EXACT(A49,$B$76),1,0),IF(EXACT(A49,$B$77),1,0),IF(EXACT(A49,$B$78),1,0),IF(EXACT(A49,$B$79),1,0),IF(EXACT(A49,$B$80),1,0),IF(EXACT(A49,$B$81),1,0),IF(EXACT(A49,$B$82),1,0),IF(EXACT(A49,$B$83),1,0),IF(EXACT(A49,$B$84),1,0),IF(EXACT(A49,$B$85),1,0),IF(EXACT(A49,$B$86),1,0),IF(EXACT(A49,$B$87),1,0),IF(EXACT(A49,$B$88),1,0),IF(EXACT(A49,$B$89),1,0),IF(EXACT(A49,$B$90),1,0),IF(EXACT(A49,$B$91),1,0),IF(EXACT(A49,$B$92),1,0),IF(EXACT(A49,$B$93),1,0),IF(EXACT(A49,$B$94),1,0),IF(EXACT(A49,$B$95),1,0),IF(EXACT(A49,$B$96),1,0),IF(EXACT(A49,$B$97),1,0),IF(EXACT(A49,$B$98),1,0),IF(EXACT(A49,$B$99),1,0),IF(EXACT(A49,$B$100),1,0),IF(EXACT(A49,$B$101),1,0),IF(EXACT(A49,$B$102),1,0),IF(EXACT(A49,$B$103),1,0),IF(EXACT(A49,$B$104),1,0),IF(EXACT(A49,$B$105),1,0),IF(EXACT(A49,$B$106),1,0),IF(EXACT(A49,$B$107),1,0))&gt;0,1,0)))</x:f>
      </x:c>
      <x:c r="F49" s="3" t="str">
        <x:f>IF(A49="","",IF(C49=0,"Duplicate ignored",IF(E49=1,"Retained","Absent; review record")))</x:f>
      </x:c>
    </x:row>
    <x:row r="50" ht="36" customHeight="1">
      <x:c r="A50" s="30"/>
      <x:c r="B50" s="30"/>
      <x:c r="C50" s="3" t="str">
        <x:f>IF(A50="","",IF(SUM(IF(EXACT(A50,$A$8),1,0),IF(EXACT(A50,$A$9),1,0),IF(EXACT(A50,$A$10),1,0),IF(EXACT(A50,$A$11),1,0),IF(EXACT(A50,$A$12),1,0),IF(EXACT(A50,$A$13),1,0),IF(EXACT(A50,$A$14),1,0),IF(EXACT(A50,$A$15),1,0),IF(EXACT(A50,$A$16),1,0),IF(EXACT(A50,$A$17),1,0),IF(EXACT(A50,$A$18),1,0),IF(EXACT(A50,$A$19),1,0),IF(EXACT(A50,$A$20),1,0),IF(EXACT(A50,$A$21),1,0),IF(EXACT(A50,$A$22),1,0),IF(EXACT(A50,$A$23),1,0),IF(EXACT(A50,$A$24),1,0),IF(EXACT(A50,$A$25),1,0),IF(EXACT(A50,$A$26),1,0),IF(EXACT(A50,$A$27),1,0),IF(EXACT(A50,$A$28),1,0),IF(EXACT(A50,$A$29),1,0),IF(EXACT(A50,$A$30),1,0),IF(EXACT(A50,$A$31),1,0),IF(EXACT(A50,$A$32),1,0),IF(EXACT(A50,$A$33),1,0),IF(EXACT(A50,$A$34),1,0),IF(EXACT(A50,$A$35),1,0),IF(EXACT(A50,$A$36),1,0),IF(EXACT(A50,$A$37),1,0),IF(EXACT(A50,$A$38),1,0),IF(EXACT(A50,$A$39),1,0),IF(EXACT(A50,$A$40),1,0),IF(EXACT(A50,$A$41),1,0),IF(EXACT(A50,$A$42),1,0),IF(EXACT(A50,$A$43),1,0),IF(EXACT(A50,$A$44),1,0),IF(EXACT(A50,$A$45),1,0),IF(EXACT(A50,$A$46),1,0),IF(EXACT(A50,$A$47),1,0),IF(EXACT(A50,$A$48),1,0),IF(EXACT(A50,$A$49),1,0),IF(EXACT(A50,$A$50),1,0))=1,1,0))</x:f>
      </x:c>
      <x:c r="D50" s="3" t="str">
        <x:f>IF(B50="","",IF(SUM(IF(EXACT(B50,$B$8),1,0),IF(EXACT(B50,$B$9),1,0),IF(EXACT(B50,$B$10),1,0),IF(EXACT(B50,$B$11),1,0),IF(EXACT(B50,$B$12),1,0),IF(EXACT(B50,$B$13),1,0),IF(EXACT(B50,$B$14),1,0),IF(EXACT(B50,$B$15),1,0),IF(EXACT(B50,$B$16),1,0),IF(EXACT(B50,$B$17),1,0),IF(EXACT(B50,$B$18),1,0),IF(EXACT(B50,$B$19),1,0),IF(EXACT(B50,$B$20),1,0),IF(EXACT(B50,$B$21),1,0),IF(EXACT(B50,$B$22),1,0),IF(EXACT(B50,$B$23),1,0),IF(EXACT(B50,$B$24),1,0),IF(EXACT(B50,$B$25),1,0),IF(EXACT(B50,$B$26),1,0),IF(EXACT(B50,$B$27),1,0),IF(EXACT(B50,$B$28),1,0),IF(EXACT(B50,$B$29),1,0),IF(EXACT(B50,$B$30),1,0),IF(EXACT(B50,$B$31),1,0),IF(EXACT(B50,$B$32),1,0),IF(EXACT(B50,$B$33),1,0),IF(EXACT(B50,$B$34),1,0),IF(EXACT(B50,$B$35),1,0),IF(EXACT(B50,$B$36),1,0),IF(EXACT(B50,$B$37),1,0),IF(EXACT(B50,$B$38),1,0),IF(EXACT(B50,$B$39),1,0),IF(EXACT(B50,$B$40),1,0),IF(EXACT(B50,$B$41),1,0),IF(EXACT(B50,$B$42),1,0),IF(EXACT(B50,$B$43),1,0),IF(EXACT(B50,$B$44),1,0),IF(EXACT(B50,$B$45),1,0),IF(EXACT(B50,$B$46),1,0),IF(EXACT(B50,$B$47),1,0),IF(EXACT(B50,$B$48),1,0),IF(EXACT(B50,$B$49),1,0),IF(EXACT(B50,$B$50),1,0))=1,1,0))</x:f>
      </x:c>
      <x:c r="E50" s="3" t="str">
        <x:f>IF(A50="","",IF(C50=0,0,IF(SUM(IF(EXACT(A50,$B$8),1,0),IF(EXACT(A50,$B$9),1,0),IF(EXACT(A50,$B$10),1,0),IF(EXACT(A50,$B$11),1,0),IF(EXACT(A50,$B$12),1,0),IF(EXACT(A50,$B$13),1,0),IF(EXACT(A50,$B$14),1,0),IF(EXACT(A50,$B$15),1,0),IF(EXACT(A50,$B$16),1,0),IF(EXACT(A50,$B$17),1,0),IF(EXACT(A50,$B$18),1,0),IF(EXACT(A50,$B$19),1,0),IF(EXACT(A50,$B$20),1,0),IF(EXACT(A50,$B$21),1,0),IF(EXACT(A50,$B$22),1,0),IF(EXACT(A50,$B$23),1,0),IF(EXACT(A50,$B$24),1,0),IF(EXACT(A50,$B$25),1,0),IF(EXACT(A50,$B$26),1,0),IF(EXACT(A50,$B$27),1,0),IF(EXACT(A50,$B$28),1,0),IF(EXACT(A50,$B$29),1,0),IF(EXACT(A50,$B$30),1,0),IF(EXACT(A50,$B$31),1,0),IF(EXACT(A50,$B$32),1,0),IF(EXACT(A50,$B$33),1,0),IF(EXACT(A50,$B$34),1,0),IF(EXACT(A50,$B$35),1,0),IF(EXACT(A50,$B$36),1,0),IF(EXACT(A50,$B$37),1,0),IF(EXACT(A50,$B$38),1,0),IF(EXACT(A50,$B$39),1,0),IF(EXACT(A50,$B$40),1,0),IF(EXACT(A50,$B$41),1,0),IF(EXACT(A50,$B$42),1,0),IF(EXACT(A50,$B$43),1,0),IF(EXACT(A50,$B$44),1,0),IF(EXACT(A50,$B$45),1,0),IF(EXACT(A50,$B$46),1,0),IF(EXACT(A50,$B$47),1,0),IF(EXACT(A50,$B$48),1,0),IF(EXACT(A50,$B$49),1,0),IF(EXACT(A50,$B$50),1,0),IF(EXACT(A50,$B$51),1,0),IF(EXACT(A50,$B$52),1,0),IF(EXACT(A50,$B$53),1,0),IF(EXACT(A50,$B$54),1,0),IF(EXACT(A50,$B$55),1,0),IF(EXACT(A50,$B$56),1,0),IF(EXACT(A50,$B$57),1,0),IF(EXACT(A50,$B$58),1,0),IF(EXACT(A50,$B$59),1,0),IF(EXACT(A50,$B$60),1,0),IF(EXACT(A50,$B$61),1,0),IF(EXACT(A50,$B$62),1,0),IF(EXACT(A50,$B$63),1,0),IF(EXACT(A50,$B$64),1,0),IF(EXACT(A50,$B$65),1,0),IF(EXACT(A50,$B$66),1,0),IF(EXACT(A50,$B$67),1,0),IF(EXACT(A50,$B$68),1,0),IF(EXACT(A50,$B$69),1,0),IF(EXACT(A50,$B$70),1,0),IF(EXACT(A50,$B$71),1,0),IF(EXACT(A50,$B$72),1,0),IF(EXACT(A50,$B$73),1,0),IF(EXACT(A50,$B$74),1,0),IF(EXACT(A50,$B$75),1,0),IF(EXACT(A50,$B$76),1,0),IF(EXACT(A50,$B$77),1,0),IF(EXACT(A50,$B$78),1,0),IF(EXACT(A50,$B$79),1,0),IF(EXACT(A50,$B$80),1,0),IF(EXACT(A50,$B$81),1,0),IF(EXACT(A50,$B$82),1,0),IF(EXACT(A50,$B$83),1,0),IF(EXACT(A50,$B$84),1,0),IF(EXACT(A50,$B$85),1,0),IF(EXACT(A50,$B$86),1,0),IF(EXACT(A50,$B$87),1,0),IF(EXACT(A50,$B$88),1,0),IF(EXACT(A50,$B$89),1,0),IF(EXACT(A50,$B$90),1,0),IF(EXACT(A50,$B$91),1,0),IF(EXACT(A50,$B$92),1,0),IF(EXACT(A50,$B$93),1,0),IF(EXACT(A50,$B$94),1,0),IF(EXACT(A50,$B$95),1,0),IF(EXACT(A50,$B$96),1,0),IF(EXACT(A50,$B$97),1,0),IF(EXACT(A50,$B$98),1,0),IF(EXACT(A50,$B$99),1,0),IF(EXACT(A50,$B$100),1,0),IF(EXACT(A50,$B$101),1,0),IF(EXACT(A50,$B$102),1,0),IF(EXACT(A50,$B$103),1,0),IF(EXACT(A50,$B$104),1,0),IF(EXACT(A50,$B$105),1,0),IF(EXACT(A50,$B$106),1,0),IF(EXACT(A50,$B$107),1,0))&gt;0,1,0)))</x:f>
      </x:c>
      <x:c r="F50" s="3" t="str">
        <x:f>IF(A50="","",IF(C50=0,"Duplicate ignored",IF(E50=1,"Retained","Absent; review record")))</x:f>
      </x:c>
    </x:row>
    <x:row r="51" ht="36" customHeight="1">
      <x:c r="A51" s="30"/>
      <x:c r="B51" s="30"/>
      <x:c r="C51" s="3" t="str">
        <x:f>IF(A51="","",IF(SUM(IF(EXACT(A51,$A$8),1,0),IF(EXACT(A51,$A$9),1,0),IF(EXACT(A51,$A$10),1,0),IF(EXACT(A51,$A$11),1,0),IF(EXACT(A51,$A$12),1,0),IF(EXACT(A51,$A$13),1,0),IF(EXACT(A51,$A$14),1,0),IF(EXACT(A51,$A$15),1,0),IF(EXACT(A51,$A$16),1,0),IF(EXACT(A51,$A$17),1,0),IF(EXACT(A51,$A$18),1,0),IF(EXACT(A51,$A$19),1,0),IF(EXACT(A51,$A$20),1,0),IF(EXACT(A51,$A$21),1,0),IF(EXACT(A51,$A$22),1,0),IF(EXACT(A51,$A$23),1,0),IF(EXACT(A51,$A$24),1,0),IF(EXACT(A51,$A$25),1,0),IF(EXACT(A51,$A$26),1,0),IF(EXACT(A51,$A$27),1,0),IF(EXACT(A51,$A$28),1,0),IF(EXACT(A51,$A$29),1,0),IF(EXACT(A51,$A$30),1,0),IF(EXACT(A51,$A$31),1,0),IF(EXACT(A51,$A$32),1,0),IF(EXACT(A51,$A$33),1,0),IF(EXACT(A51,$A$34),1,0),IF(EXACT(A51,$A$35),1,0),IF(EXACT(A51,$A$36),1,0),IF(EXACT(A51,$A$37),1,0),IF(EXACT(A51,$A$38),1,0),IF(EXACT(A51,$A$39),1,0),IF(EXACT(A51,$A$40),1,0),IF(EXACT(A51,$A$41),1,0),IF(EXACT(A51,$A$42),1,0),IF(EXACT(A51,$A$43),1,0),IF(EXACT(A51,$A$44),1,0),IF(EXACT(A51,$A$45),1,0),IF(EXACT(A51,$A$46),1,0),IF(EXACT(A51,$A$47),1,0),IF(EXACT(A51,$A$48),1,0),IF(EXACT(A51,$A$49),1,0),IF(EXACT(A51,$A$50),1,0),IF(EXACT(A51,$A$51),1,0))=1,1,0))</x:f>
      </x:c>
      <x:c r="D51" s="3" t="str">
        <x:f>IF(B51="","",IF(SUM(IF(EXACT(B51,$B$8),1,0),IF(EXACT(B51,$B$9),1,0),IF(EXACT(B51,$B$10),1,0),IF(EXACT(B51,$B$11),1,0),IF(EXACT(B51,$B$12),1,0),IF(EXACT(B51,$B$13),1,0),IF(EXACT(B51,$B$14),1,0),IF(EXACT(B51,$B$15),1,0),IF(EXACT(B51,$B$16),1,0),IF(EXACT(B51,$B$17),1,0),IF(EXACT(B51,$B$18),1,0),IF(EXACT(B51,$B$19),1,0),IF(EXACT(B51,$B$20),1,0),IF(EXACT(B51,$B$21),1,0),IF(EXACT(B51,$B$22),1,0),IF(EXACT(B51,$B$23),1,0),IF(EXACT(B51,$B$24),1,0),IF(EXACT(B51,$B$25),1,0),IF(EXACT(B51,$B$26),1,0),IF(EXACT(B51,$B$27),1,0),IF(EXACT(B51,$B$28),1,0),IF(EXACT(B51,$B$29),1,0),IF(EXACT(B51,$B$30),1,0),IF(EXACT(B51,$B$31),1,0),IF(EXACT(B51,$B$32),1,0),IF(EXACT(B51,$B$33),1,0),IF(EXACT(B51,$B$34),1,0),IF(EXACT(B51,$B$35),1,0),IF(EXACT(B51,$B$36),1,0),IF(EXACT(B51,$B$37),1,0),IF(EXACT(B51,$B$38),1,0),IF(EXACT(B51,$B$39),1,0),IF(EXACT(B51,$B$40),1,0),IF(EXACT(B51,$B$41),1,0),IF(EXACT(B51,$B$42),1,0),IF(EXACT(B51,$B$43),1,0),IF(EXACT(B51,$B$44),1,0),IF(EXACT(B51,$B$45),1,0),IF(EXACT(B51,$B$46),1,0),IF(EXACT(B51,$B$47),1,0),IF(EXACT(B51,$B$48),1,0),IF(EXACT(B51,$B$49),1,0),IF(EXACT(B51,$B$50),1,0),IF(EXACT(B51,$B$51),1,0))=1,1,0))</x:f>
      </x:c>
      <x:c r="E51" s="3" t="str">
        <x:f>IF(A51="","",IF(C51=0,0,IF(SUM(IF(EXACT(A51,$B$8),1,0),IF(EXACT(A51,$B$9),1,0),IF(EXACT(A51,$B$10),1,0),IF(EXACT(A51,$B$11),1,0),IF(EXACT(A51,$B$12),1,0),IF(EXACT(A51,$B$13),1,0),IF(EXACT(A51,$B$14),1,0),IF(EXACT(A51,$B$15),1,0),IF(EXACT(A51,$B$16),1,0),IF(EXACT(A51,$B$17),1,0),IF(EXACT(A51,$B$18),1,0),IF(EXACT(A51,$B$19),1,0),IF(EXACT(A51,$B$20),1,0),IF(EXACT(A51,$B$21),1,0),IF(EXACT(A51,$B$22),1,0),IF(EXACT(A51,$B$23),1,0),IF(EXACT(A51,$B$24),1,0),IF(EXACT(A51,$B$25),1,0),IF(EXACT(A51,$B$26),1,0),IF(EXACT(A51,$B$27),1,0),IF(EXACT(A51,$B$28),1,0),IF(EXACT(A51,$B$29),1,0),IF(EXACT(A51,$B$30),1,0),IF(EXACT(A51,$B$31),1,0),IF(EXACT(A51,$B$32),1,0),IF(EXACT(A51,$B$33),1,0),IF(EXACT(A51,$B$34),1,0),IF(EXACT(A51,$B$35),1,0),IF(EXACT(A51,$B$36),1,0),IF(EXACT(A51,$B$37),1,0),IF(EXACT(A51,$B$38),1,0),IF(EXACT(A51,$B$39),1,0),IF(EXACT(A51,$B$40),1,0),IF(EXACT(A51,$B$41),1,0),IF(EXACT(A51,$B$42),1,0),IF(EXACT(A51,$B$43),1,0),IF(EXACT(A51,$B$44),1,0),IF(EXACT(A51,$B$45),1,0),IF(EXACT(A51,$B$46),1,0),IF(EXACT(A51,$B$47),1,0),IF(EXACT(A51,$B$48),1,0),IF(EXACT(A51,$B$49),1,0),IF(EXACT(A51,$B$50),1,0),IF(EXACT(A51,$B$51),1,0),IF(EXACT(A51,$B$52),1,0),IF(EXACT(A51,$B$53),1,0),IF(EXACT(A51,$B$54),1,0),IF(EXACT(A51,$B$55),1,0),IF(EXACT(A51,$B$56),1,0),IF(EXACT(A51,$B$57),1,0),IF(EXACT(A51,$B$58),1,0),IF(EXACT(A51,$B$59),1,0),IF(EXACT(A51,$B$60),1,0),IF(EXACT(A51,$B$61),1,0),IF(EXACT(A51,$B$62),1,0),IF(EXACT(A51,$B$63),1,0),IF(EXACT(A51,$B$64),1,0),IF(EXACT(A51,$B$65),1,0),IF(EXACT(A51,$B$66),1,0),IF(EXACT(A51,$B$67),1,0),IF(EXACT(A51,$B$68),1,0),IF(EXACT(A51,$B$69),1,0),IF(EXACT(A51,$B$70),1,0),IF(EXACT(A51,$B$71),1,0),IF(EXACT(A51,$B$72),1,0),IF(EXACT(A51,$B$73),1,0),IF(EXACT(A51,$B$74),1,0),IF(EXACT(A51,$B$75),1,0),IF(EXACT(A51,$B$76),1,0),IF(EXACT(A51,$B$77),1,0),IF(EXACT(A51,$B$78),1,0),IF(EXACT(A51,$B$79),1,0),IF(EXACT(A51,$B$80),1,0),IF(EXACT(A51,$B$81),1,0),IF(EXACT(A51,$B$82),1,0),IF(EXACT(A51,$B$83),1,0),IF(EXACT(A51,$B$84),1,0),IF(EXACT(A51,$B$85),1,0),IF(EXACT(A51,$B$86),1,0),IF(EXACT(A51,$B$87),1,0),IF(EXACT(A51,$B$88),1,0),IF(EXACT(A51,$B$89),1,0),IF(EXACT(A51,$B$90),1,0),IF(EXACT(A51,$B$91),1,0),IF(EXACT(A51,$B$92),1,0),IF(EXACT(A51,$B$93),1,0),IF(EXACT(A51,$B$94),1,0),IF(EXACT(A51,$B$95),1,0),IF(EXACT(A51,$B$96),1,0),IF(EXACT(A51,$B$97),1,0),IF(EXACT(A51,$B$98),1,0),IF(EXACT(A51,$B$99),1,0),IF(EXACT(A51,$B$100),1,0),IF(EXACT(A51,$B$101),1,0),IF(EXACT(A51,$B$102),1,0),IF(EXACT(A51,$B$103),1,0),IF(EXACT(A51,$B$104),1,0),IF(EXACT(A51,$B$105),1,0),IF(EXACT(A51,$B$106),1,0),IF(EXACT(A51,$B$107),1,0))&gt;0,1,0)))</x:f>
      </x:c>
      <x:c r="F51" s="3" t="str">
        <x:f>IF(A51="","",IF(C51=0,"Duplicate ignored",IF(E51=1,"Retained","Absent; review record")))</x:f>
      </x:c>
    </x:row>
    <x:row r="52" ht="36" customHeight="1">
      <x:c r="A52" s="30"/>
      <x:c r="B52" s="30"/>
      <x:c r="C52" s="3" t="str">
        <x:f>IF(A52="","",IF(SUM(IF(EXACT(A52,$A$8),1,0),IF(EXACT(A52,$A$9),1,0),IF(EXACT(A52,$A$10),1,0),IF(EXACT(A52,$A$11),1,0),IF(EXACT(A52,$A$12),1,0),IF(EXACT(A52,$A$13),1,0),IF(EXACT(A52,$A$14),1,0),IF(EXACT(A52,$A$15),1,0),IF(EXACT(A52,$A$16),1,0),IF(EXACT(A52,$A$17),1,0),IF(EXACT(A52,$A$18),1,0),IF(EXACT(A52,$A$19),1,0),IF(EXACT(A52,$A$20),1,0),IF(EXACT(A52,$A$21),1,0),IF(EXACT(A52,$A$22),1,0),IF(EXACT(A52,$A$23),1,0),IF(EXACT(A52,$A$24),1,0),IF(EXACT(A52,$A$25),1,0),IF(EXACT(A52,$A$26),1,0),IF(EXACT(A52,$A$27),1,0),IF(EXACT(A52,$A$28),1,0),IF(EXACT(A52,$A$29),1,0),IF(EXACT(A52,$A$30),1,0),IF(EXACT(A52,$A$31),1,0),IF(EXACT(A52,$A$32),1,0),IF(EXACT(A52,$A$33),1,0),IF(EXACT(A52,$A$34),1,0),IF(EXACT(A52,$A$35),1,0),IF(EXACT(A52,$A$36),1,0),IF(EXACT(A52,$A$37),1,0),IF(EXACT(A52,$A$38),1,0),IF(EXACT(A52,$A$39),1,0),IF(EXACT(A52,$A$40),1,0),IF(EXACT(A52,$A$41),1,0),IF(EXACT(A52,$A$42),1,0),IF(EXACT(A52,$A$43),1,0),IF(EXACT(A52,$A$44),1,0),IF(EXACT(A52,$A$45),1,0),IF(EXACT(A52,$A$46),1,0),IF(EXACT(A52,$A$47),1,0),IF(EXACT(A52,$A$48),1,0),IF(EXACT(A52,$A$49),1,0),IF(EXACT(A52,$A$50),1,0),IF(EXACT(A52,$A$51),1,0),IF(EXACT(A52,$A$52),1,0))=1,1,0))</x:f>
      </x:c>
      <x:c r="D52" s="3" t="str">
        <x:f>IF(B52="","",IF(SUM(IF(EXACT(B52,$B$8),1,0),IF(EXACT(B52,$B$9),1,0),IF(EXACT(B52,$B$10),1,0),IF(EXACT(B52,$B$11),1,0),IF(EXACT(B52,$B$12),1,0),IF(EXACT(B52,$B$13),1,0),IF(EXACT(B52,$B$14),1,0),IF(EXACT(B52,$B$15),1,0),IF(EXACT(B52,$B$16),1,0),IF(EXACT(B52,$B$17),1,0),IF(EXACT(B52,$B$18),1,0),IF(EXACT(B52,$B$19),1,0),IF(EXACT(B52,$B$20),1,0),IF(EXACT(B52,$B$21),1,0),IF(EXACT(B52,$B$22),1,0),IF(EXACT(B52,$B$23),1,0),IF(EXACT(B52,$B$24),1,0),IF(EXACT(B52,$B$25),1,0),IF(EXACT(B52,$B$26),1,0),IF(EXACT(B52,$B$27),1,0),IF(EXACT(B52,$B$28),1,0),IF(EXACT(B52,$B$29),1,0),IF(EXACT(B52,$B$30),1,0),IF(EXACT(B52,$B$31),1,0),IF(EXACT(B52,$B$32),1,0),IF(EXACT(B52,$B$33),1,0),IF(EXACT(B52,$B$34),1,0),IF(EXACT(B52,$B$35),1,0),IF(EXACT(B52,$B$36),1,0),IF(EXACT(B52,$B$37),1,0),IF(EXACT(B52,$B$38),1,0),IF(EXACT(B52,$B$39),1,0),IF(EXACT(B52,$B$40),1,0),IF(EXACT(B52,$B$41),1,0),IF(EXACT(B52,$B$42),1,0),IF(EXACT(B52,$B$43),1,0),IF(EXACT(B52,$B$44),1,0),IF(EXACT(B52,$B$45),1,0),IF(EXACT(B52,$B$46),1,0),IF(EXACT(B52,$B$47),1,0),IF(EXACT(B52,$B$48),1,0),IF(EXACT(B52,$B$49),1,0),IF(EXACT(B52,$B$50),1,0),IF(EXACT(B52,$B$51),1,0),IF(EXACT(B52,$B$52),1,0))=1,1,0))</x:f>
      </x:c>
      <x:c r="E52" s="3" t="str">
        <x:f>IF(A52="","",IF(C52=0,0,IF(SUM(IF(EXACT(A52,$B$8),1,0),IF(EXACT(A52,$B$9),1,0),IF(EXACT(A52,$B$10),1,0),IF(EXACT(A52,$B$11),1,0),IF(EXACT(A52,$B$12),1,0),IF(EXACT(A52,$B$13),1,0),IF(EXACT(A52,$B$14),1,0),IF(EXACT(A52,$B$15),1,0),IF(EXACT(A52,$B$16),1,0),IF(EXACT(A52,$B$17),1,0),IF(EXACT(A52,$B$18),1,0),IF(EXACT(A52,$B$19),1,0),IF(EXACT(A52,$B$20),1,0),IF(EXACT(A52,$B$21),1,0),IF(EXACT(A52,$B$22),1,0),IF(EXACT(A52,$B$23),1,0),IF(EXACT(A52,$B$24),1,0),IF(EXACT(A52,$B$25),1,0),IF(EXACT(A52,$B$26),1,0),IF(EXACT(A52,$B$27),1,0),IF(EXACT(A52,$B$28),1,0),IF(EXACT(A52,$B$29),1,0),IF(EXACT(A52,$B$30),1,0),IF(EXACT(A52,$B$31),1,0),IF(EXACT(A52,$B$32),1,0),IF(EXACT(A52,$B$33),1,0),IF(EXACT(A52,$B$34),1,0),IF(EXACT(A52,$B$35),1,0),IF(EXACT(A52,$B$36),1,0),IF(EXACT(A52,$B$37),1,0),IF(EXACT(A52,$B$38),1,0),IF(EXACT(A52,$B$39),1,0),IF(EXACT(A52,$B$40),1,0),IF(EXACT(A52,$B$41),1,0),IF(EXACT(A52,$B$42),1,0),IF(EXACT(A52,$B$43),1,0),IF(EXACT(A52,$B$44),1,0),IF(EXACT(A52,$B$45),1,0),IF(EXACT(A52,$B$46),1,0),IF(EXACT(A52,$B$47),1,0),IF(EXACT(A52,$B$48),1,0),IF(EXACT(A52,$B$49),1,0),IF(EXACT(A52,$B$50),1,0),IF(EXACT(A52,$B$51),1,0),IF(EXACT(A52,$B$52),1,0),IF(EXACT(A52,$B$53),1,0),IF(EXACT(A52,$B$54),1,0),IF(EXACT(A52,$B$55),1,0),IF(EXACT(A52,$B$56),1,0),IF(EXACT(A52,$B$57),1,0),IF(EXACT(A52,$B$58),1,0),IF(EXACT(A52,$B$59),1,0),IF(EXACT(A52,$B$60),1,0),IF(EXACT(A52,$B$61),1,0),IF(EXACT(A52,$B$62),1,0),IF(EXACT(A52,$B$63),1,0),IF(EXACT(A52,$B$64),1,0),IF(EXACT(A52,$B$65),1,0),IF(EXACT(A52,$B$66),1,0),IF(EXACT(A52,$B$67),1,0),IF(EXACT(A52,$B$68),1,0),IF(EXACT(A52,$B$69),1,0),IF(EXACT(A52,$B$70),1,0),IF(EXACT(A52,$B$71),1,0),IF(EXACT(A52,$B$72),1,0),IF(EXACT(A52,$B$73),1,0),IF(EXACT(A52,$B$74),1,0),IF(EXACT(A52,$B$75),1,0),IF(EXACT(A52,$B$76),1,0),IF(EXACT(A52,$B$77),1,0),IF(EXACT(A52,$B$78),1,0),IF(EXACT(A52,$B$79),1,0),IF(EXACT(A52,$B$80),1,0),IF(EXACT(A52,$B$81),1,0),IF(EXACT(A52,$B$82),1,0),IF(EXACT(A52,$B$83),1,0),IF(EXACT(A52,$B$84),1,0),IF(EXACT(A52,$B$85),1,0),IF(EXACT(A52,$B$86),1,0),IF(EXACT(A52,$B$87),1,0),IF(EXACT(A52,$B$88),1,0),IF(EXACT(A52,$B$89),1,0),IF(EXACT(A52,$B$90),1,0),IF(EXACT(A52,$B$91),1,0),IF(EXACT(A52,$B$92),1,0),IF(EXACT(A52,$B$93),1,0),IF(EXACT(A52,$B$94),1,0),IF(EXACT(A52,$B$95),1,0),IF(EXACT(A52,$B$96),1,0),IF(EXACT(A52,$B$97),1,0),IF(EXACT(A52,$B$98),1,0),IF(EXACT(A52,$B$99),1,0),IF(EXACT(A52,$B$100),1,0),IF(EXACT(A52,$B$101),1,0),IF(EXACT(A52,$B$102),1,0),IF(EXACT(A52,$B$103),1,0),IF(EXACT(A52,$B$104),1,0),IF(EXACT(A52,$B$105),1,0),IF(EXACT(A52,$B$106),1,0),IF(EXACT(A52,$B$107),1,0))&gt;0,1,0)))</x:f>
      </x:c>
      <x:c r="F52" s="3" t="str">
        <x:f>IF(A52="","",IF(C52=0,"Duplicate ignored",IF(E52=1,"Retained","Absent; review record")))</x:f>
      </x:c>
    </x:row>
    <x:row r="53" ht="36" customHeight="1">
      <x:c r="A53" s="30"/>
      <x:c r="B53" s="30"/>
      <x:c r="C53" s="3" t="str">
        <x:f>IF(A53="","",IF(SUM(IF(EXACT(A53,$A$8),1,0),IF(EXACT(A53,$A$9),1,0),IF(EXACT(A53,$A$10),1,0),IF(EXACT(A53,$A$11),1,0),IF(EXACT(A53,$A$12),1,0),IF(EXACT(A53,$A$13),1,0),IF(EXACT(A53,$A$14),1,0),IF(EXACT(A53,$A$15),1,0),IF(EXACT(A53,$A$16),1,0),IF(EXACT(A53,$A$17),1,0),IF(EXACT(A53,$A$18),1,0),IF(EXACT(A53,$A$19),1,0),IF(EXACT(A53,$A$20),1,0),IF(EXACT(A53,$A$21),1,0),IF(EXACT(A53,$A$22),1,0),IF(EXACT(A53,$A$23),1,0),IF(EXACT(A53,$A$24),1,0),IF(EXACT(A53,$A$25),1,0),IF(EXACT(A53,$A$26),1,0),IF(EXACT(A53,$A$27),1,0),IF(EXACT(A53,$A$28),1,0),IF(EXACT(A53,$A$29),1,0),IF(EXACT(A53,$A$30),1,0),IF(EXACT(A53,$A$31),1,0),IF(EXACT(A53,$A$32),1,0),IF(EXACT(A53,$A$33),1,0),IF(EXACT(A53,$A$34),1,0),IF(EXACT(A53,$A$35),1,0),IF(EXACT(A53,$A$36),1,0),IF(EXACT(A53,$A$37),1,0),IF(EXACT(A53,$A$38),1,0),IF(EXACT(A53,$A$39),1,0),IF(EXACT(A53,$A$40),1,0),IF(EXACT(A53,$A$41),1,0),IF(EXACT(A53,$A$42),1,0),IF(EXACT(A53,$A$43),1,0),IF(EXACT(A53,$A$44),1,0),IF(EXACT(A53,$A$45),1,0),IF(EXACT(A53,$A$46),1,0),IF(EXACT(A53,$A$47),1,0),IF(EXACT(A53,$A$48),1,0),IF(EXACT(A53,$A$49),1,0),IF(EXACT(A53,$A$50),1,0),IF(EXACT(A53,$A$51),1,0),IF(EXACT(A53,$A$52),1,0),IF(EXACT(A53,$A$53),1,0))=1,1,0))</x:f>
      </x:c>
      <x:c r="D53" s="3" t="str">
        <x:f>IF(B53="","",IF(SUM(IF(EXACT(B53,$B$8),1,0),IF(EXACT(B53,$B$9),1,0),IF(EXACT(B53,$B$10),1,0),IF(EXACT(B53,$B$11),1,0),IF(EXACT(B53,$B$12),1,0),IF(EXACT(B53,$B$13),1,0),IF(EXACT(B53,$B$14),1,0),IF(EXACT(B53,$B$15),1,0),IF(EXACT(B53,$B$16),1,0),IF(EXACT(B53,$B$17),1,0),IF(EXACT(B53,$B$18),1,0),IF(EXACT(B53,$B$19),1,0),IF(EXACT(B53,$B$20),1,0),IF(EXACT(B53,$B$21),1,0),IF(EXACT(B53,$B$22),1,0),IF(EXACT(B53,$B$23),1,0),IF(EXACT(B53,$B$24),1,0),IF(EXACT(B53,$B$25),1,0),IF(EXACT(B53,$B$26),1,0),IF(EXACT(B53,$B$27),1,0),IF(EXACT(B53,$B$28),1,0),IF(EXACT(B53,$B$29),1,0),IF(EXACT(B53,$B$30),1,0),IF(EXACT(B53,$B$31),1,0),IF(EXACT(B53,$B$32),1,0),IF(EXACT(B53,$B$33),1,0),IF(EXACT(B53,$B$34),1,0),IF(EXACT(B53,$B$35),1,0),IF(EXACT(B53,$B$36),1,0),IF(EXACT(B53,$B$37),1,0),IF(EXACT(B53,$B$38),1,0),IF(EXACT(B53,$B$39),1,0),IF(EXACT(B53,$B$40),1,0),IF(EXACT(B53,$B$41),1,0),IF(EXACT(B53,$B$42),1,0),IF(EXACT(B53,$B$43),1,0),IF(EXACT(B53,$B$44),1,0),IF(EXACT(B53,$B$45),1,0),IF(EXACT(B53,$B$46),1,0),IF(EXACT(B53,$B$47),1,0),IF(EXACT(B53,$B$48),1,0),IF(EXACT(B53,$B$49),1,0),IF(EXACT(B53,$B$50),1,0),IF(EXACT(B53,$B$51),1,0),IF(EXACT(B53,$B$52),1,0),IF(EXACT(B53,$B$53),1,0))=1,1,0))</x:f>
      </x:c>
      <x:c r="E53" s="3" t="str">
        <x:f>IF(A53="","",IF(C53=0,0,IF(SUM(IF(EXACT(A53,$B$8),1,0),IF(EXACT(A53,$B$9),1,0),IF(EXACT(A53,$B$10),1,0),IF(EXACT(A53,$B$11),1,0),IF(EXACT(A53,$B$12),1,0),IF(EXACT(A53,$B$13),1,0),IF(EXACT(A53,$B$14),1,0),IF(EXACT(A53,$B$15),1,0),IF(EXACT(A53,$B$16),1,0),IF(EXACT(A53,$B$17),1,0),IF(EXACT(A53,$B$18),1,0),IF(EXACT(A53,$B$19),1,0),IF(EXACT(A53,$B$20),1,0),IF(EXACT(A53,$B$21),1,0),IF(EXACT(A53,$B$22),1,0),IF(EXACT(A53,$B$23),1,0),IF(EXACT(A53,$B$24),1,0),IF(EXACT(A53,$B$25),1,0),IF(EXACT(A53,$B$26),1,0),IF(EXACT(A53,$B$27),1,0),IF(EXACT(A53,$B$28),1,0),IF(EXACT(A53,$B$29),1,0),IF(EXACT(A53,$B$30),1,0),IF(EXACT(A53,$B$31),1,0),IF(EXACT(A53,$B$32),1,0),IF(EXACT(A53,$B$33),1,0),IF(EXACT(A53,$B$34),1,0),IF(EXACT(A53,$B$35),1,0),IF(EXACT(A53,$B$36),1,0),IF(EXACT(A53,$B$37),1,0),IF(EXACT(A53,$B$38),1,0),IF(EXACT(A53,$B$39),1,0),IF(EXACT(A53,$B$40),1,0),IF(EXACT(A53,$B$41),1,0),IF(EXACT(A53,$B$42),1,0),IF(EXACT(A53,$B$43),1,0),IF(EXACT(A53,$B$44),1,0),IF(EXACT(A53,$B$45),1,0),IF(EXACT(A53,$B$46),1,0),IF(EXACT(A53,$B$47),1,0),IF(EXACT(A53,$B$48),1,0),IF(EXACT(A53,$B$49),1,0),IF(EXACT(A53,$B$50),1,0),IF(EXACT(A53,$B$51),1,0),IF(EXACT(A53,$B$52),1,0),IF(EXACT(A53,$B$53),1,0),IF(EXACT(A53,$B$54),1,0),IF(EXACT(A53,$B$55),1,0),IF(EXACT(A53,$B$56),1,0),IF(EXACT(A53,$B$57),1,0),IF(EXACT(A53,$B$58),1,0),IF(EXACT(A53,$B$59),1,0),IF(EXACT(A53,$B$60),1,0),IF(EXACT(A53,$B$61),1,0),IF(EXACT(A53,$B$62),1,0),IF(EXACT(A53,$B$63),1,0),IF(EXACT(A53,$B$64),1,0),IF(EXACT(A53,$B$65),1,0),IF(EXACT(A53,$B$66),1,0),IF(EXACT(A53,$B$67),1,0),IF(EXACT(A53,$B$68),1,0),IF(EXACT(A53,$B$69),1,0),IF(EXACT(A53,$B$70),1,0),IF(EXACT(A53,$B$71),1,0),IF(EXACT(A53,$B$72),1,0),IF(EXACT(A53,$B$73),1,0),IF(EXACT(A53,$B$74),1,0),IF(EXACT(A53,$B$75),1,0),IF(EXACT(A53,$B$76),1,0),IF(EXACT(A53,$B$77),1,0),IF(EXACT(A53,$B$78),1,0),IF(EXACT(A53,$B$79),1,0),IF(EXACT(A53,$B$80),1,0),IF(EXACT(A53,$B$81),1,0),IF(EXACT(A53,$B$82),1,0),IF(EXACT(A53,$B$83),1,0),IF(EXACT(A53,$B$84),1,0),IF(EXACT(A53,$B$85),1,0),IF(EXACT(A53,$B$86),1,0),IF(EXACT(A53,$B$87),1,0),IF(EXACT(A53,$B$88),1,0),IF(EXACT(A53,$B$89),1,0),IF(EXACT(A53,$B$90),1,0),IF(EXACT(A53,$B$91),1,0),IF(EXACT(A53,$B$92),1,0),IF(EXACT(A53,$B$93),1,0),IF(EXACT(A53,$B$94),1,0),IF(EXACT(A53,$B$95),1,0),IF(EXACT(A53,$B$96),1,0),IF(EXACT(A53,$B$97),1,0),IF(EXACT(A53,$B$98),1,0),IF(EXACT(A53,$B$99),1,0),IF(EXACT(A53,$B$100),1,0),IF(EXACT(A53,$B$101),1,0),IF(EXACT(A53,$B$102),1,0),IF(EXACT(A53,$B$103),1,0),IF(EXACT(A53,$B$104),1,0),IF(EXACT(A53,$B$105),1,0),IF(EXACT(A53,$B$106),1,0),IF(EXACT(A53,$B$107),1,0))&gt;0,1,0)))</x:f>
      </x:c>
      <x:c r="F53" s="3" t="str">
        <x:f>IF(A53="","",IF(C53=0,"Duplicate ignored",IF(E53=1,"Retained","Absent; review record")))</x:f>
      </x:c>
    </x:row>
    <x:row r="54" ht="36" customHeight="1">
      <x:c r="A54" s="30"/>
      <x:c r="B54" s="30"/>
      <x:c r="C54" s="3" t="str">
        <x:f>IF(A54="","",IF(SUM(IF(EXACT(A54,$A$8),1,0),IF(EXACT(A54,$A$9),1,0),IF(EXACT(A54,$A$10),1,0),IF(EXACT(A54,$A$11),1,0),IF(EXACT(A54,$A$12),1,0),IF(EXACT(A54,$A$13),1,0),IF(EXACT(A54,$A$14),1,0),IF(EXACT(A54,$A$15),1,0),IF(EXACT(A54,$A$16),1,0),IF(EXACT(A54,$A$17),1,0),IF(EXACT(A54,$A$18),1,0),IF(EXACT(A54,$A$19),1,0),IF(EXACT(A54,$A$20),1,0),IF(EXACT(A54,$A$21),1,0),IF(EXACT(A54,$A$22),1,0),IF(EXACT(A54,$A$23),1,0),IF(EXACT(A54,$A$24),1,0),IF(EXACT(A54,$A$25),1,0),IF(EXACT(A54,$A$26),1,0),IF(EXACT(A54,$A$27),1,0),IF(EXACT(A54,$A$28),1,0),IF(EXACT(A54,$A$29),1,0),IF(EXACT(A54,$A$30),1,0),IF(EXACT(A54,$A$31),1,0),IF(EXACT(A54,$A$32),1,0),IF(EXACT(A54,$A$33),1,0),IF(EXACT(A54,$A$34),1,0),IF(EXACT(A54,$A$35),1,0),IF(EXACT(A54,$A$36),1,0),IF(EXACT(A54,$A$37),1,0),IF(EXACT(A54,$A$38),1,0),IF(EXACT(A54,$A$39),1,0),IF(EXACT(A54,$A$40),1,0),IF(EXACT(A54,$A$41),1,0),IF(EXACT(A54,$A$42),1,0),IF(EXACT(A54,$A$43),1,0),IF(EXACT(A54,$A$44),1,0),IF(EXACT(A54,$A$45),1,0),IF(EXACT(A54,$A$46),1,0),IF(EXACT(A54,$A$47),1,0),IF(EXACT(A54,$A$48),1,0),IF(EXACT(A54,$A$49),1,0),IF(EXACT(A54,$A$50),1,0),IF(EXACT(A54,$A$51),1,0),IF(EXACT(A54,$A$52),1,0),IF(EXACT(A54,$A$53),1,0),IF(EXACT(A54,$A$54),1,0))=1,1,0))</x:f>
      </x:c>
      <x:c r="D54" s="3" t="str">
        <x:f>IF(B54="","",IF(SUM(IF(EXACT(B54,$B$8),1,0),IF(EXACT(B54,$B$9),1,0),IF(EXACT(B54,$B$10),1,0),IF(EXACT(B54,$B$11),1,0),IF(EXACT(B54,$B$12),1,0),IF(EXACT(B54,$B$13),1,0),IF(EXACT(B54,$B$14),1,0),IF(EXACT(B54,$B$15),1,0),IF(EXACT(B54,$B$16),1,0),IF(EXACT(B54,$B$17),1,0),IF(EXACT(B54,$B$18),1,0),IF(EXACT(B54,$B$19),1,0),IF(EXACT(B54,$B$20),1,0),IF(EXACT(B54,$B$21),1,0),IF(EXACT(B54,$B$22),1,0),IF(EXACT(B54,$B$23),1,0),IF(EXACT(B54,$B$24),1,0),IF(EXACT(B54,$B$25),1,0),IF(EXACT(B54,$B$26),1,0),IF(EXACT(B54,$B$27),1,0),IF(EXACT(B54,$B$28),1,0),IF(EXACT(B54,$B$29),1,0),IF(EXACT(B54,$B$30),1,0),IF(EXACT(B54,$B$31),1,0),IF(EXACT(B54,$B$32),1,0),IF(EXACT(B54,$B$33),1,0),IF(EXACT(B54,$B$34),1,0),IF(EXACT(B54,$B$35),1,0),IF(EXACT(B54,$B$36),1,0),IF(EXACT(B54,$B$37),1,0),IF(EXACT(B54,$B$38),1,0),IF(EXACT(B54,$B$39),1,0),IF(EXACT(B54,$B$40),1,0),IF(EXACT(B54,$B$41),1,0),IF(EXACT(B54,$B$42),1,0),IF(EXACT(B54,$B$43),1,0),IF(EXACT(B54,$B$44),1,0),IF(EXACT(B54,$B$45),1,0),IF(EXACT(B54,$B$46),1,0),IF(EXACT(B54,$B$47),1,0),IF(EXACT(B54,$B$48),1,0),IF(EXACT(B54,$B$49),1,0),IF(EXACT(B54,$B$50),1,0),IF(EXACT(B54,$B$51),1,0),IF(EXACT(B54,$B$52),1,0),IF(EXACT(B54,$B$53),1,0),IF(EXACT(B54,$B$54),1,0))=1,1,0))</x:f>
      </x:c>
      <x:c r="E54" s="3" t="str">
        <x:f>IF(A54="","",IF(C54=0,0,IF(SUM(IF(EXACT(A54,$B$8),1,0),IF(EXACT(A54,$B$9),1,0),IF(EXACT(A54,$B$10),1,0),IF(EXACT(A54,$B$11),1,0),IF(EXACT(A54,$B$12),1,0),IF(EXACT(A54,$B$13),1,0),IF(EXACT(A54,$B$14),1,0),IF(EXACT(A54,$B$15),1,0),IF(EXACT(A54,$B$16),1,0),IF(EXACT(A54,$B$17),1,0),IF(EXACT(A54,$B$18),1,0),IF(EXACT(A54,$B$19),1,0),IF(EXACT(A54,$B$20),1,0),IF(EXACT(A54,$B$21),1,0),IF(EXACT(A54,$B$22),1,0),IF(EXACT(A54,$B$23),1,0),IF(EXACT(A54,$B$24),1,0),IF(EXACT(A54,$B$25),1,0),IF(EXACT(A54,$B$26),1,0),IF(EXACT(A54,$B$27),1,0),IF(EXACT(A54,$B$28),1,0),IF(EXACT(A54,$B$29),1,0),IF(EXACT(A54,$B$30),1,0),IF(EXACT(A54,$B$31),1,0),IF(EXACT(A54,$B$32),1,0),IF(EXACT(A54,$B$33),1,0),IF(EXACT(A54,$B$34),1,0),IF(EXACT(A54,$B$35),1,0),IF(EXACT(A54,$B$36),1,0),IF(EXACT(A54,$B$37),1,0),IF(EXACT(A54,$B$38),1,0),IF(EXACT(A54,$B$39),1,0),IF(EXACT(A54,$B$40),1,0),IF(EXACT(A54,$B$41),1,0),IF(EXACT(A54,$B$42),1,0),IF(EXACT(A54,$B$43),1,0),IF(EXACT(A54,$B$44),1,0),IF(EXACT(A54,$B$45),1,0),IF(EXACT(A54,$B$46),1,0),IF(EXACT(A54,$B$47),1,0),IF(EXACT(A54,$B$48),1,0),IF(EXACT(A54,$B$49),1,0),IF(EXACT(A54,$B$50),1,0),IF(EXACT(A54,$B$51),1,0),IF(EXACT(A54,$B$52),1,0),IF(EXACT(A54,$B$53),1,0),IF(EXACT(A54,$B$54),1,0),IF(EXACT(A54,$B$55),1,0),IF(EXACT(A54,$B$56),1,0),IF(EXACT(A54,$B$57),1,0),IF(EXACT(A54,$B$58),1,0),IF(EXACT(A54,$B$59),1,0),IF(EXACT(A54,$B$60),1,0),IF(EXACT(A54,$B$61),1,0),IF(EXACT(A54,$B$62),1,0),IF(EXACT(A54,$B$63),1,0),IF(EXACT(A54,$B$64),1,0),IF(EXACT(A54,$B$65),1,0),IF(EXACT(A54,$B$66),1,0),IF(EXACT(A54,$B$67),1,0),IF(EXACT(A54,$B$68),1,0),IF(EXACT(A54,$B$69),1,0),IF(EXACT(A54,$B$70),1,0),IF(EXACT(A54,$B$71),1,0),IF(EXACT(A54,$B$72),1,0),IF(EXACT(A54,$B$73),1,0),IF(EXACT(A54,$B$74),1,0),IF(EXACT(A54,$B$75),1,0),IF(EXACT(A54,$B$76),1,0),IF(EXACT(A54,$B$77),1,0),IF(EXACT(A54,$B$78),1,0),IF(EXACT(A54,$B$79),1,0),IF(EXACT(A54,$B$80),1,0),IF(EXACT(A54,$B$81),1,0),IF(EXACT(A54,$B$82),1,0),IF(EXACT(A54,$B$83),1,0),IF(EXACT(A54,$B$84),1,0),IF(EXACT(A54,$B$85),1,0),IF(EXACT(A54,$B$86),1,0),IF(EXACT(A54,$B$87),1,0),IF(EXACT(A54,$B$88),1,0),IF(EXACT(A54,$B$89),1,0),IF(EXACT(A54,$B$90),1,0),IF(EXACT(A54,$B$91),1,0),IF(EXACT(A54,$B$92),1,0),IF(EXACT(A54,$B$93),1,0),IF(EXACT(A54,$B$94),1,0),IF(EXACT(A54,$B$95),1,0),IF(EXACT(A54,$B$96),1,0),IF(EXACT(A54,$B$97),1,0),IF(EXACT(A54,$B$98),1,0),IF(EXACT(A54,$B$99),1,0),IF(EXACT(A54,$B$100),1,0),IF(EXACT(A54,$B$101),1,0),IF(EXACT(A54,$B$102),1,0),IF(EXACT(A54,$B$103),1,0),IF(EXACT(A54,$B$104),1,0),IF(EXACT(A54,$B$105),1,0),IF(EXACT(A54,$B$106),1,0),IF(EXACT(A54,$B$107),1,0))&gt;0,1,0)))</x:f>
      </x:c>
      <x:c r="F54" s="3" t="str">
        <x:f>IF(A54="","",IF(C54=0,"Duplicate ignored",IF(E54=1,"Retained","Absent; review record")))</x:f>
      </x:c>
    </x:row>
    <x:row r="55" ht="36" customHeight="1">
      <x:c r="A55" s="30"/>
      <x:c r="B55" s="30"/>
      <x:c r="C55" s="3" t="str">
        <x:f>IF(A55="","",IF(SUM(IF(EXACT(A55,$A$8),1,0),IF(EXACT(A55,$A$9),1,0),IF(EXACT(A55,$A$10),1,0),IF(EXACT(A55,$A$11),1,0),IF(EXACT(A55,$A$12),1,0),IF(EXACT(A55,$A$13),1,0),IF(EXACT(A55,$A$14),1,0),IF(EXACT(A55,$A$15),1,0),IF(EXACT(A55,$A$16),1,0),IF(EXACT(A55,$A$17),1,0),IF(EXACT(A55,$A$18),1,0),IF(EXACT(A55,$A$19),1,0),IF(EXACT(A55,$A$20),1,0),IF(EXACT(A55,$A$21),1,0),IF(EXACT(A55,$A$22),1,0),IF(EXACT(A55,$A$23),1,0),IF(EXACT(A55,$A$24),1,0),IF(EXACT(A55,$A$25),1,0),IF(EXACT(A55,$A$26),1,0),IF(EXACT(A55,$A$27),1,0),IF(EXACT(A55,$A$28),1,0),IF(EXACT(A55,$A$29),1,0),IF(EXACT(A55,$A$30),1,0),IF(EXACT(A55,$A$31),1,0),IF(EXACT(A55,$A$32),1,0),IF(EXACT(A55,$A$33),1,0),IF(EXACT(A55,$A$34),1,0),IF(EXACT(A55,$A$35),1,0),IF(EXACT(A55,$A$36),1,0),IF(EXACT(A55,$A$37),1,0),IF(EXACT(A55,$A$38),1,0),IF(EXACT(A55,$A$39),1,0),IF(EXACT(A55,$A$40),1,0),IF(EXACT(A55,$A$41),1,0),IF(EXACT(A55,$A$42),1,0),IF(EXACT(A55,$A$43),1,0),IF(EXACT(A55,$A$44),1,0),IF(EXACT(A55,$A$45),1,0),IF(EXACT(A55,$A$46),1,0),IF(EXACT(A55,$A$47),1,0),IF(EXACT(A55,$A$48),1,0),IF(EXACT(A55,$A$49),1,0),IF(EXACT(A55,$A$50),1,0),IF(EXACT(A55,$A$51),1,0),IF(EXACT(A55,$A$52),1,0),IF(EXACT(A55,$A$53),1,0),IF(EXACT(A55,$A$54),1,0),IF(EXACT(A55,$A$55),1,0))=1,1,0))</x:f>
      </x:c>
      <x:c r="D55" s="3" t="str">
        <x:f>IF(B55="","",IF(SUM(IF(EXACT(B55,$B$8),1,0),IF(EXACT(B55,$B$9),1,0),IF(EXACT(B55,$B$10),1,0),IF(EXACT(B55,$B$11),1,0),IF(EXACT(B55,$B$12),1,0),IF(EXACT(B55,$B$13),1,0),IF(EXACT(B55,$B$14),1,0),IF(EXACT(B55,$B$15),1,0),IF(EXACT(B55,$B$16),1,0),IF(EXACT(B55,$B$17),1,0),IF(EXACT(B55,$B$18),1,0),IF(EXACT(B55,$B$19),1,0),IF(EXACT(B55,$B$20),1,0),IF(EXACT(B55,$B$21),1,0),IF(EXACT(B55,$B$22),1,0),IF(EXACT(B55,$B$23),1,0),IF(EXACT(B55,$B$24),1,0),IF(EXACT(B55,$B$25),1,0),IF(EXACT(B55,$B$26),1,0),IF(EXACT(B55,$B$27),1,0),IF(EXACT(B55,$B$28),1,0),IF(EXACT(B55,$B$29),1,0),IF(EXACT(B55,$B$30),1,0),IF(EXACT(B55,$B$31),1,0),IF(EXACT(B55,$B$32),1,0),IF(EXACT(B55,$B$33),1,0),IF(EXACT(B55,$B$34),1,0),IF(EXACT(B55,$B$35),1,0),IF(EXACT(B55,$B$36),1,0),IF(EXACT(B55,$B$37),1,0),IF(EXACT(B55,$B$38),1,0),IF(EXACT(B55,$B$39),1,0),IF(EXACT(B55,$B$40),1,0),IF(EXACT(B55,$B$41),1,0),IF(EXACT(B55,$B$42),1,0),IF(EXACT(B55,$B$43),1,0),IF(EXACT(B55,$B$44),1,0),IF(EXACT(B55,$B$45),1,0),IF(EXACT(B55,$B$46),1,0),IF(EXACT(B55,$B$47),1,0),IF(EXACT(B55,$B$48),1,0),IF(EXACT(B55,$B$49),1,0),IF(EXACT(B55,$B$50),1,0),IF(EXACT(B55,$B$51),1,0),IF(EXACT(B55,$B$52),1,0),IF(EXACT(B55,$B$53),1,0),IF(EXACT(B55,$B$54),1,0),IF(EXACT(B55,$B$55),1,0))=1,1,0))</x:f>
      </x:c>
      <x:c r="E55" s="3" t="str">
        <x:f>IF(A55="","",IF(C55=0,0,IF(SUM(IF(EXACT(A55,$B$8),1,0),IF(EXACT(A55,$B$9),1,0),IF(EXACT(A55,$B$10),1,0),IF(EXACT(A55,$B$11),1,0),IF(EXACT(A55,$B$12),1,0),IF(EXACT(A55,$B$13),1,0),IF(EXACT(A55,$B$14),1,0),IF(EXACT(A55,$B$15),1,0),IF(EXACT(A55,$B$16),1,0),IF(EXACT(A55,$B$17),1,0),IF(EXACT(A55,$B$18),1,0),IF(EXACT(A55,$B$19),1,0),IF(EXACT(A55,$B$20),1,0),IF(EXACT(A55,$B$21),1,0),IF(EXACT(A55,$B$22),1,0),IF(EXACT(A55,$B$23),1,0),IF(EXACT(A55,$B$24),1,0),IF(EXACT(A55,$B$25),1,0),IF(EXACT(A55,$B$26),1,0),IF(EXACT(A55,$B$27),1,0),IF(EXACT(A55,$B$28),1,0),IF(EXACT(A55,$B$29),1,0),IF(EXACT(A55,$B$30),1,0),IF(EXACT(A55,$B$31),1,0),IF(EXACT(A55,$B$32),1,0),IF(EXACT(A55,$B$33),1,0),IF(EXACT(A55,$B$34),1,0),IF(EXACT(A55,$B$35),1,0),IF(EXACT(A55,$B$36),1,0),IF(EXACT(A55,$B$37),1,0),IF(EXACT(A55,$B$38),1,0),IF(EXACT(A55,$B$39),1,0),IF(EXACT(A55,$B$40),1,0),IF(EXACT(A55,$B$41),1,0),IF(EXACT(A55,$B$42),1,0),IF(EXACT(A55,$B$43),1,0),IF(EXACT(A55,$B$44),1,0),IF(EXACT(A55,$B$45),1,0),IF(EXACT(A55,$B$46),1,0),IF(EXACT(A55,$B$47),1,0),IF(EXACT(A55,$B$48),1,0),IF(EXACT(A55,$B$49),1,0),IF(EXACT(A55,$B$50),1,0),IF(EXACT(A55,$B$51),1,0),IF(EXACT(A55,$B$52),1,0),IF(EXACT(A55,$B$53),1,0),IF(EXACT(A55,$B$54),1,0),IF(EXACT(A55,$B$55),1,0),IF(EXACT(A55,$B$56),1,0),IF(EXACT(A55,$B$57),1,0),IF(EXACT(A55,$B$58),1,0),IF(EXACT(A55,$B$59),1,0),IF(EXACT(A55,$B$60),1,0),IF(EXACT(A55,$B$61),1,0),IF(EXACT(A55,$B$62),1,0),IF(EXACT(A55,$B$63),1,0),IF(EXACT(A55,$B$64),1,0),IF(EXACT(A55,$B$65),1,0),IF(EXACT(A55,$B$66),1,0),IF(EXACT(A55,$B$67),1,0),IF(EXACT(A55,$B$68),1,0),IF(EXACT(A55,$B$69),1,0),IF(EXACT(A55,$B$70),1,0),IF(EXACT(A55,$B$71),1,0),IF(EXACT(A55,$B$72),1,0),IF(EXACT(A55,$B$73),1,0),IF(EXACT(A55,$B$74),1,0),IF(EXACT(A55,$B$75),1,0),IF(EXACT(A55,$B$76),1,0),IF(EXACT(A55,$B$77),1,0),IF(EXACT(A55,$B$78),1,0),IF(EXACT(A55,$B$79),1,0),IF(EXACT(A55,$B$80),1,0),IF(EXACT(A55,$B$81),1,0),IF(EXACT(A55,$B$82),1,0),IF(EXACT(A55,$B$83),1,0),IF(EXACT(A55,$B$84),1,0),IF(EXACT(A55,$B$85),1,0),IF(EXACT(A55,$B$86),1,0),IF(EXACT(A55,$B$87),1,0),IF(EXACT(A55,$B$88),1,0),IF(EXACT(A55,$B$89),1,0),IF(EXACT(A55,$B$90),1,0),IF(EXACT(A55,$B$91),1,0),IF(EXACT(A55,$B$92),1,0),IF(EXACT(A55,$B$93),1,0),IF(EXACT(A55,$B$94),1,0),IF(EXACT(A55,$B$95),1,0),IF(EXACT(A55,$B$96),1,0),IF(EXACT(A55,$B$97),1,0),IF(EXACT(A55,$B$98),1,0),IF(EXACT(A55,$B$99),1,0),IF(EXACT(A55,$B$100),1,0),IF(EXACT(A55,$B$101),1,0),IF(EXACT(A55,$B$102),1,0),IF(EXACT(A55,$B$103),1,0),IF(EXACT(A55,$B$104),1,0),IF(EXACT(A55,$B$105),1,0),IF(EXACT(A55,$B$106),1,0),IF(EXACT(A55,$B$107),1,0))&gt;0,1,0)))</x:f>
      </x:c>
      <x:c r="F55" s="3" t="str">
        <x:f>IF(A55="","",IF(C55=0,"Duplicate ignored",IF(E55=1,"Retained","Absent; review record")))</x:f>
      </x:c>
    </x:row>
    <x:row r="56" ht="36" customHeight="1">
      <x:c r="A56" s="30"/>
      <x:c r="B56" s="30"/>
      <x:c r="C56" s="3" t="str">
        <x:f>IF(A56="","",IF(SUM(IF(EXACT(A56,$A$8),1,0),IF(EXACT(A56,$A$9),1,0),IF(EXACT(A56,$A$10),1,0),IF(EXACT(A56,$A$11),1,0),IF(EXACT(A56,$A$12),1,0),IF(EXACT(A56,$A$13),1,0),IF(EXACT(A56,$A$14),1,0),IF(EXACT(A56,$A$15),1,0),IF(EXACT(A56,$A$16),1,0),IF(EXACT(A56,$A$17),1,0),IF(EXACT(A56,$A$18),1,0),IF(EXACT(A56,$A$19),1,0),IF(EXACT(A56,$A$20),1,0),IF(EXACT(A56,$A$21),1,0),IF(EXACT(A56,$A$22),1,0),IF(EXACT(A56,$A$23),1,0),IF(EXACT(A56,$A$24),1,0),IF(EXACT(A56,$A$25),1,0),IF(EXACT(A56,$A$26),1,0),IF(EXACT(A56,$A$27),1,0),IF(EXACT(A56,$A$28),1,0),IF(EXACT(A56,$A$29),1,0),IF(EXACT(A56,$A$30),1,0),IF(EXACT(A56,$A$31),1,0),IF(EXACT(A56,$A$32),1,0),IF(EXACT(A56,$A$33),1,0),IF(EXACT(A56,$A$34),1,0),IF(EXACT(A56,$A$35),1,0),IF(EXACT(A56,$A$36),1,0),IF(EXACT(A56,$A$37),1,0),IF(EXACT(A56,$A$38),1,0),IF(EXACT(A56,$A$39),1,0),IF(EXACT(A56,$A$40),1,0),IF(EXACT(A56,$A$41),1,0),IF(EXACT(A56,$A$42),1,0),IF(EXACT(A56,$A$43),1,0),IF(EXACT(A56,$A$44),1,0),IF(EXACT(A56,$A$45),1,0),IF(EXACT(A56,$A$46),1,0),IF(EXACT(A56,$A$47),1,0),IF(EXACT(A56,$A$48),1,0),IF(EXACT(A56,$A$49),1,0),IF(EXACT(A56,$A$50),1,0),IF(EXACT(A56,$A$51),1,0),IF(EXACT(A56,$A$52),1,0),IF(EXACT(A56,$A$53),1,0),IF(EXACT(A56,$A$54),1,0),IF(EXACT(A56,$A$55),1,0),IF(EXACT(A56,$A$56),1,0))=1,1,0))</x:f>
      </x:c>
      <x:c r="D56" s="3" t="str">
        <x:f>IF(B56="","",IF(SUM(IF(EXACT(B56,$B$8),1,0),IF(EXACT(B56,$B$9),1,0),IF(EXACT(B56,$B$10),1,0),IF(EXACT(B56,$B$11),1,0),IF(EXACT(B56,$B$12),1,0),IF(EXACT(B56,$B$13),1,0),IF(EXACT(B56,$B$14),1,0),IF(EXACT(B56,$B$15),1,0),IF(EXACT(B56,$B$16),1,0),IF(EXACT(B56,$B$17),1,0),IF(EXACT(B56,$B$18),1,0),IF(EXACT(B56,$B$19),1,0),IF(EXACT(B56,$B$20),1,0),IF(EXACT(B56,$B$21),1,0),IF(EXACT(B56,$B$22),1,0),IF(EXACT(B56,$B$23),1,0),IF(EXACT(B56,$B$24),1,0),IF(EXACT(B56,$B$25),1,0),IF(EXACT(B56,$B$26),1,0),IF(EXACT(B56,$B$27),1,0),IF(EXACT(B56,$B$28),1,0),IF(EXACT(B56,$B$29),1,0),IF(EXACT(B56,$B$30),1,0),IF(EXACT(B56,$B$31),1,0),IF(EXACT(B56,$B$32),1,0),IF(EXACT(B56,$B$33),1,0),IF(EXACT(B56,$B$34),1,0),IF(EXACT(B56,$B$35),1,0),IF(EXACT(B56,$B$36),1,0),IF(EXACT(B56,$B$37),1,0),IF(EXACT(B56,$B$38),1,0),IF(EXACT(B56,$B$39),1,0),IF(EXACT(B56,$B$40),1,0),IF(EXACT(B56,$B$41),1,0),IF(EXACT(B56,$B$42),1,0),IF(EXACT(B56,$B$43),1,0),IF(EXACT(B56,$B$44),1,0),IF(EXACT(B56,$B$45),1,0),IF(EXACT(B56,$B$46),1,0),IF(EXACT(B56,$B$47),1,0),IF(EXACT(B56,$B$48),1,0),IF(EXACT(B56,$B$49),1,0),IF(EXACT(B56,$B$50),1,0),IF(EXACT(B56,$B$51),1,0),IF(EXACT(B56,$B$52),1,0),IF(EXACT(B56,$B$53),1,0),IF(EXACT(B56,$B$54),1,0),IF(EXACT(B56,$B$55),1,0),IF(EXACT(B56,$B$56),1,0))=1,1,0))</x:f>
      </x:c>
      <x:c r="E56" s="3" t="str">
        <x:f>IF(A56="","",IF(C56=0,0,IF(SUM(IF(EXACT(A56,$B$8),1,0),IF(EXACT(A56,$B$9),1,0),IF(EXACT(A56,$B$10),1,0),IF(EXACT(A56,$B$11),1,0),IF(EXACT(A56,$B$12),1,0),IF(EXACT(A56,$B$13),1,0),IF(EXACT(A56,$B$14),1,0),IF(EXACT(A56,$B$15),1,0),IF(EXACT(A56,$B$16),1,0),IF(EXACT(A56,$B$17),1,0),IF(EXACT(A56,$B$18),1,0),IF(EXACT(A56,$B$19),1,0),IF(EXACT(A56,$B$20),1,0),IF(EXACT(A56,$B$21),1,0),IF(EXACT(A56,$B$22),1,0),IF(EXACT(A56,$B$23),1,0),IF(EXACT(A56,$B$24),1,0),IF(EXACT(A56,$B$25),1,0),IF(EXACT(A56,$B$26),1,0),IF(EXACT(A56,$B$27),1,0),IF(EXACT(A56,$B$28),1,0),IF(EXACT(A56,$B$29),1,0),IF(EXACT(A56,$B$30),1,0),IF(EXACT(A56,$B$31),1,0),IF(EXACT(A56,$B$32),1,0),IF(EXACT(A56,$B$33),1,0),IF(EXACT(A56,$B$34),1,0),IF(EXACT(A56,$B$35),1,0),IF(EXACT(A56,$B$36),1,0),IF(EXACT(A56,$B$37),1,0),IF(EXACT(A56,$B$38),1,0),IF(EXACT(A56,$B$39),1,0),IF(EXACT(A56,$B$40),1,0),IF(EXACT(A56,$B$41),1,0),IF(EXACT(A56,$B$42),1,0),IF(EXACT(A56,$B$43),1,0),IF(EXACT(A56,$B$44),1,0),IF(EXACT(A56,$B$45),1,0),IF(EXACT(A56,$B$46),1,0),IF(EXACT(A56,$B$47),1,0),IF(EXACT(A56,$B$48),1,0),IF(EXACT(A56,$B$49),1,0),IF(EXACT(A56,$B$50),1,0),IF(EXACT(A56,$B$51),1,0),IF(EXACT(A56,$B$52),1,0),IF(EXACT(A56,$B$53),1,0),IF(EXACT(A56,$B$54),1,0),IF(EXACT(A56,$B$55),1,0),IF(EXACT(A56,$B$56),1,0),IF(EXACT(A56,$B$57),1,0),IF(EXACT(A56,$B$58),1,0),IF(EXACT(A56,$B$59),1,0),IF(EXACT(A56,$B$60),1,0),IF(EXACT(A56,$B$61),1,0),IF(EXACT(A56,$B$62),1,0),IF(EXACT(A56,$B$63),1,0),IF(EXACT(A56,$B$64),1,0),IF(EXACT(A56,$B$65),1,0),IF(EXACT(A56,$B$66),1,0),IF(EXACT(A56,$B$67),1,0),IF(EXACT(A56,$B$68),1,0),IF(EXACT(A56,$B$69),1,0),IF(EXACT(A56,$B$70),1,0),IF(EXACT(A56,$B$71),1,0),IF(EXACT(A56,$B$72),1,0),IF(EXACT(A56,$B$73),1,0),IF(EXACT(A56,$B$74),1,0),IF(EXACT(A56,$B$75),1,0),IF(EXACT(A56,$B$76),1,0),IF(EXACT(A56,$B$77),1,0),IF(EXACT(A56,$B$78),1,0),IF(EXACT(A56,$B$79),1,0),IF(EXACT(A56,$B$80),1,0),IF(EXACT(A56,$B$81),1,0),IF(EXACT(A56,$B$82),1,0),IF(EXACT(A56,$B$83),1,0),IF(EXACT(A56,$B$84),1,0),IF(EXACT(A56,$B$85),1,0),IF(EXACT(A56,$B$86),1,0),IF(EXACT(A56,$B$87),1,0),IF(EXACT(A56,$B$88),1,0),IF(EXACT(A56,$B$89),1,0),IF(EXACT(A56,$B$90),1,0),IF(EXACT(A56,$B$91),1,0),IF(EXACT(A56,$B$92),1,0),IF(EXACT(A56,$B$93),1,0),IF(EXACT(A56,$B$94),1,0),IF(EXACT(A56,$B$95),1,0),IF(EXACT(A56,$B$96),1,0),IF(EXACT(A56,$B$97),1,0),IF(EXACT(A56,$B$98),1,0),IF(EXACT(A56,$B$99),1,0),IF(EXACT(A56,$B$100),1,0),IF(EXACT(A56,$B$101),1,0),IF(EXACT(A56,$B$102),1,0),IF(EXACT(A56,$B$103),1,0),IF(EXACT(A56,$B$104),1,0),IF(EXACT(A56,$B$105),1,0),IF(EXACT(A56,$B$106),1,0),IF(EXACT(A56,$B$107),1,0))&gt;0,1,0)))</x:f>
      </x:c>
      <x:c r="F56" s="3" t="str">
        <x:f>IF(A56="","",IF(C56=0,"Duplicate ignored",IF(E56=1,"Retained","Absent; review record")))</x:f>
      </x:c>
    </x:row>
    <x:row r="57" ht="36" customHeight="1">
      <x:c r="A57" s="30"/>
      <x:c r="B57" s="30"/>
      <x:c r="C57" s="3" t="str">
        <x:f>IF(A57="","",IF(SUM(IF(EXACT(A57,$A$8),1,0),IF(EXACT(A57,$A$9),1,0),IF(EXACT(A57,$A$10),1,0),IF(EXACT(A57,$A$11),1,0),IF(EXACT(A57,$A$12),1,0),IF(EXACT(A57,$A$13),1,0),IF(EXACT(A57,$A$14),1,0),IF(EXACT(A57,$A$15),1,0),IF(EXACT(A57,$A$16),1,0),IF(EXACT(A57,$A$17),1,0),IF(EXACT(A57,$A$18),1,0),IF(EXACT(A57,$A$19),1,0),IF(EXACT(A57,$A$20),1,0),IF(EXACT(A57,$A$21),1,0),IF(EXACT(A57,$A$22),1,0),IF(EXACT(A57,$A$23),1,0),IF(EXACT(A57,$A$24),1,0),IF(EXACT(A57,$A$25),1,0),IF(EXACT(A57,$A$26),1,0),IF(EXACT(A57,$A$27),1,0),IF(EXACT(A57,$A$28),1,0),IF(EXACT(A57,$A$29),1,0),IF(EXACT(A57,$A$30),1,0),IF(EXACT(A57,$A$31),1,0),IF(EXACT(A57,$A$32),1,0),IF(EXACT(A57,$A$33),1,0),IF(EXACT(A57,$A$34),1,0),IF(EXACT(A57,$A$35),1,0),IF(EXACT(A57,$A$36),1,0),IF(EXACT(A57,$A$37),1,0),IF(EXACT(A57,$A$38),1,0),IF(EXACT(A57,$A$39),1,0),IF(EXACT(A57,$A$40),1,0),IF(EXACT(A57,$A$41),1,0),IF(EXACT(A57,$A$42),1,0),IF(EXACT(A57,$A$43),1,0),IF(EXACT(A57,$A$44),1,0),IF(EXACT(A57,$A$45),1,0),IF(EXACT(A57,$A$46),1,0),IF(EXACT(A57,$A$47),1,0),IF(EXACT(A57,$A$48),1,0),IF(EXACT(A57,$A$49),1,0),IF(EXACT(A57,$A$50),1,0),IF(EXACT(A57,$A$51),1,0),IF(EXACT(A57,$A$52),1,0),IF(EXACT(A57,$A$53),1,0),IF(EXACT(A57,$A$54),1,0),IF(EXACT(A57,$A$55),1,0),IF(EXACT(A57,$A$56),1,0),IF(EXACT(A57,$A$57),1,0))=1,1,0))</x:f>
      </x:c>
      <x:c r="D57" s="3" t="str">
        <x:f>IF(B57="","",IF(SUM(IF(EXACT(B57,$B$8),1,0),IF(EXACT(B57,$B$9),1,0),IF(EXACT(B57,$B$10),1,0),IF(EXACT(B57,$B$11),1,0),IF(EXACT(B57,$B$12),1,0),IF(EXACT(B57,$B$13),1,0),IF(EXACT(B57,$B$14),1,0),IF(EXACT(B57,$B$15),1,0),IF(EXACT(B57,$B$16),1,0),IF(EXACT(B57,$B$17),1,0),IF(EXACT(B57,$B$18),1,0),IF(EXACT(B57,$B$19),1,0),IF(EXACT(B57,$B$20),1,0),IF(EXACT(B57,$B$21),1,0),IF(EXACT(B57,$B$22),1,0),IF(EXACT(B57,$B$23),1,0),IF(EXACT(B57,$B$24),1,0),IF(EXACT(B57,$B$25),1,0),IF(EXACT(B57,$B$26),1,0),IF(EXACT(B57,$B$27),1,0),IF(EXACT(B57,$B$28),1,0),IF(EXACT(B57,$B$29),1,0),IF(EXACT(B57,$B$30),1,0),IF(EXACT(B57,$B$31),1,0),IF(EXACT(B57,$B$32),1,0),IF(EXACT(B57,$B$33),1,0),IF(EXACT(B57,$B$34),1,0),IF(EXACT(B57,$B$35),1,0),IF(EXACT(B57,$B$36),1,0),IF(EXACT(B57,$B$37),1,0),IF(EXACT(B57,$B$38),1,0),IF(EXACT(B57,$B$39),1,0),IF(EXACT(B57,$B$40),1,0),IF(EXACT(B57,$B$41),1,0),IF(EXACT(B57,$B$42),1,0),IF(EXACT(B57,$B$43),1,0),IF(EXACT(B57,$B$44),1,0),IF(EXACT(B57,$B$45),1,0),IF(EXACT(B57,$B$46),1,0),IF(EXACT(B57,$B$47),1,0),IF(EXACT(B57,$B$48),1,0),IF(EXACT(B57,$B$49),1,0),IF(EXACT(B57,$B$50),1,0),IF(EXACT(B57,$B$51),1,0),IF(EXACT(B57,$B$52),1,0),IF(EXACT(B57,$B$53),1,0),IF(EXACT(B57,$B$54),1,0),IF(EXACT(B57,$B$55),1,0),IF(EXACT(B57,$B$56),1,0),IF(EXACT(B57,$B$57),1,0))=1,1,0))</x:f>
      </x:c>
      <x:c r="E57" s="3" t="str">
        <x:f>IF(A57="","",IF(C57=0,0,IF(SUM(IF(EXACT(A57,$B$8),1,0),IF(EXACT(A57,$B$9),1,0),IF(EXACT(A57,$B$10),1,0),IF(EXACT(A57,$B$11),1,0),IF(EXACT(A57,$B$12),1,0),IF(EXACT(A57,$B$13),1,0),IF(EXACT(A57,$B$14),1,0),IF(EXACT(A57,$B$15),1,0),IF(EXACT(A57,$B$16),1,0),IF(EXACT(A57,$B$17),1,0),IF(EXACT(A57,$B$18),1,0),IF(EXACT(A57,$B$19),1,0),IF(EXACT(A57,$B$20),1,0),IF(EXACT(A57,$B$21),1,0),IF(EXACT(A57,$B$22),1,0),IF(EXACT(A57,$B$23),1,0),IF(EXACT(A57,$B$24),1,0),IF(EXACT(A57,$B$25),1,0),IF(EXACT(A57,$B$26),1,0),IF(EXACT(A57,$B$27),1,0),IF(EXACT(A57,$B$28),1,0),IF(EXACT(A57,$B$29),1,0),IF(EXACT(A57,$B$30),1,0),IF(EXACT(A57,$B$31),1,0),IF(EXACT(A57,$B$32),1,0),IF(EXACT(A57,$B$33),1,0),IF(EXACT(A57,$B$34),1,0),IF(EXACT(A57,$B$35),1,0),IF(EXACT(A57,$B$36),1,0),IF(EXACT(A57,$B$37),1,0),IF(EXACT(A57,$B$38),1,0),IF(EXACT(A57,$B$39),1,0),IF(EXACT(A57,$B$40),1,0),IF(EXACT(A57,$B$41),1,0),IF(EXACT(A57,$B$42),1,0),IF(EXACT(A57,$B$43),1,0),IF(EXACT(A57,$B$44),1,0),IF(EXACT(A57,$B$45),1,0),IF(EXACT(A57,$B$46),1,0),IF(EXACT(A57,$B$47),1,0),IF(EXACT(A57,$B$48),1,0),IF(EXACT(A57,$B$49),1,0),IF(EXACT(A57,$B$50),1,0),IF(EXACT(A57,$B$51),1,0),IF(EXACT(A57,$B$52),1,0),IF(EXACT(A57,$B$53),1,0),IF(EXACT(A57,$B$54),1,0),IF(EXACT(A57,$B$55),1,0),IF(EXACT(A57,$B$56),1,0),IF(EXACT(A57,$B$57),1,0),IF(EXACT(A57,$B$58),1,0),IF(EXACT(A57,$B$59),1,0),IF(EXACT(A57,$B$60),1,0),IF(EXACT(A57,$B$61),1,0),IF(EXACT(A57,$B$62),1,0),IF(EXACT(A57,$B$63),1,0),IF(EXACT(A57,$B$64),1,0),IF(EXACT(A57,$B$65),1,0),IF(EXACT(A57,$B$66),1,0),IF(EXACT(A57,$B$67),1,0),IF(EXACT(A57,$B$68),1,0),IF(EXACT(A57,$B$69),1,0),IF(EXACT(A57,$B$70),1,0),IF(EXACT(A57,$B$71),1,0),IF(EXACT(A57,$B$72),1,0),IF(EXACT(A57,$B$73),1,0),IF(EXACT(A57,$B$74),1,0),IF(EXACT(A57,$B$75),1,0),IF(EXACT(A57,$B$76),1,0),IF(EXACT(A57,$B$77),1,0),IF(EXACT(A57,$B$78),1,0),IF(EXACT(A57,$B$79),1,0),IF(EXACT(A57,$B$80),1,0),IF(EXACT(A57,$B$81),1,0),IF(EXACT(A57,$B$82),1,0),IF(EXACT(A57,$B$83),1,0),IF(EXACT(A57,$B$84),1,0),IF(EXACT(A57,$B$85),1,0),IF(EXACT(A57,$B$86),1,0),IF(EXACT(A57,$B$87),1,0),IF(EXACT(A57,$B$88),1,0),IF(EXACT(A57,$B$89),1,0),IF(EXACT(A57,$B$90),1,0),IF(EXACT(A57,$B$91),1,0),IF(EXACT(A57,$B$92),1,0),IF(EXACT(A57,$B$93),1,0),IF(EXACT(A57,$B$94),1,0),IF(EXACT(A57,$B$95),1,0),IF(EXACT(A57,$B$96),1,0),IF(EXACT(A57,$B$97),1,0),IF(EXACT(A57,$B$98),1,0),IF(EXACT(A57,$B$99),1,0),IF(EXACT(A57,$B$100),1,0),IF(EXACT(A57,$B$101),1,0),IF(EXACT(A57,$B$102),1,0),IF(EXACT(A57,$B$103),1,0),IF(EXACT(A57,$B$104),1,0),IF(EXACT(A57,$B$105),1,0),IF(EXACT(A57,$B$106),1,0),IF(EXACT(A57,$B$107),1,0))&gt;0,1,0)))</x:f>
      </x:c>
      <x:c r="F57" s="3" t="str">
        <x:f>IF(A57="","",IF(C57=0,"Duplicate ignored",IF(E57=1,"Retained","Absent; review record")))</x:f>
      </x:c>
    </x:row>
    <x:row r="58" ht="36" customHeight="1">
      <x:c r="A58" s="30"/>
      <x:c r="B58" s="30"/>
      <x:c r="C58" s="3" t="str">
        <x:f>IF(A58="","",IF(SUM(IF(EXACT(A58,$A$8),1,0),IF(EXACT(A58,$A$9),1,0),IF(EXACT(A58,$A$10),1,0),IF(EXACT(A58,$A$11),1,0),IF(EXACT(A58,$A$12),1,0),IF(EXACT(A58,$A$13),1,0),IF(EXACT(A58,$A$14),1,0),IF(EXACT(A58,$A$15),1,0),IF(EXACT(A58,$A$16),1,0),IF(EXACT(A58,$A$17),1,0),IF(EXACT(A58,$A$18),1,0),IF(EXACT(A58,$A$19),1,0),IF(EXACT(A58,$A$20),1,0),IF(EXACT(A58,$A$21),1,0),IF(EXACT(A58,$A$22),1,0),IF(EXACT(A58,$A$23),1,0),IF(EXACT(A58,$A$24),1,0),IF(EXACT(A58,$A$25),1,0),IF(EXACT(A58,$A$26),1,0),IF(EXACT(A58,$A$27),1,0),IF(EXACT(A58,$A$28),1,0),IF(EXACT(A58,$A$29),1,0),IF(EXACT(A58,$A$30),1,0),IF(EXACT(A58,$A$31),1,0),IF(EXACT(A58,$A$32),1,0),IF(EXACT(A58,$A$33),1,0),IF(EXACT(A58,$A$34),1,0),IF(EXACT(A58,$A$35),1,0),IF(EXACT(A58,$A$36),1,0),IF(EXACT(A58,$A$37),1,0),IF(EXACT(A58,$A$38),1,0),IF(EXACT(A58,$A$39),1,0),IF(EXACT(A58,$A$40),1,0),IF(EXACT(A58,$A$41),1,0),IF(EXACT(A58,$A$42),1,0),IF(EXACT(A58,$A$43),1,0),IF(EXACT(A58,$A$44),1,0),IF(EXACT(A58,$A$45),1,0),IF(EXACT(A58,$A$46),1,0),IF(EXACT(A58,$A$47),1,0),IF(EXACT(A58,$A$48),1,0),IF(EXACT(A58,$A$49),1,0),IF(EXACT(A58,$A$50),1,0),IF(EXACT(A58,$A$51),1,0),IF(EXACT(A58,$A$52),1,0),IF(EXACT(A58,$A$53),1,0),IF(EXACT(A58,$A$54),1,0),IF(EXACT(A58,$A$55),1,0),IF(EXACT(A58,$A$56),1,0),IF(EXACT(A58,$A$57),1,0),IF(EXACT(A58,$A$58),1,0))=1,1,0))</x:f>
      </x:c>
      <x:c r="D58" s="3" t="str">
        <x:f>IF(B58="","",IF(SUM(IF(EXACT(B58,$B$8),1,0),IF(EXACT(B58,$B$9),1,0),IF(EXACT(B58,$B$10),1,0),IF(EXACT(B58,$B$11),1,0),IF(EXACT(B58,$B$12),1,0),IF(EXACT(B58,$B$13),1,0),IF(EXACT(B58,$B$14),1,0),IF(EXACT(B58,$B$15),1,0),IF(EXACT(B58,$B$16),1,0),IF(EXACT(B58,$B$17),1,0),IF(EXACT(B58,$B$18),1,0),IF(EXACT(B58,$B$19),1,0),IF(EXACT(B58,$B$20),1,0),IF(EXACT(B58,$B$21),1,0),IF(EXACT(B58,$B$22),1,0),IF(EXACT(B58,$B$23),1,0),IF(EXACT(B58,$B$24),1,0),IF(EXACT(B58,$B$25),1,0),IF(EXACT(B58,$B$26),1,0),IF(EXACT(B58,$B$27),1,0),IF(EXACT(B58,$B$28),1,0),IF(EXACT(B58,$B$29),1,0),IF(EXACT(B58,$B$30),1,0),IF(EXACT(B58,$B$31),1,0),IF(EXACT(B58,$B$32),1,0),IF(EXACT(B58,$B$33),1,0),IF(EXACT(B58,$B$34),1,0),IF(EXACT(B58,$B$35),1,0),IF(EXACT(B58,$B$36),1,0),IF(EXACT(B58,$B$37),1,0),IF(EXACT(B58,$B$38),1,0),IF(EXACT(B58,$B$39),1,0),IF(EXACT(B58,$B$40),1,0),IF(EXACT(B58,$B$41),1,0),IF(EXACT(B58,$B$42),1,0),IF(EXACT(B58,$B$43),1,0),IF(EXACT(B58,$B$44),1,0),IF(EXACT(B58,$B$45),1,0),IF(EXACT(B58,$B$46),1,0),IF(EXACT(B58,$B$47),1,0),IF(EXACT(B58,$B$48),1,0),IF(EXACT(B58,$B$49),1,0),IF(EXACT(B58,$B$50),1,0),IF(EXACT(B58,$B$51),1,0),IF(EXACT(B58,$B$52),1,0),IF(EXACT(B58,$B$53),1,0),IF(EXACT(B58,$B$54),1,0),IF(EXACT(B58,$B$55),1,0),IF(EXACT(B58,$B$56),1,0),IF(EXACT(B58,$B$57),1,0),IF(EXACT(B58,$B$58),1,0))=1,1,0))</x:f>
      </x:c>
      <x:c r="E58" s="3" t="str">
        <x:f>IF(A58="","",IF(C58=0,0,IF(SUM(IF(EXACT(A58,$B$8),1,0),IF(EXACT(A58,$B$9),1,0),IF(EXACT(A58,$B$10),1,0),IF(EXACT(A58,$B$11),1,0),IF(EXACT(A58,$B$12),1,0),IF(EXACT(A58,$B$13),1,0),IF(EXACT(A58,$B$14),1,0),IF(EXACT(A58,$B$15),1,0),IF(EXACT(A58,$B$16),1,0),IF(EXACT(A58,$B$17),1,0),IF(EXACT(A58,$B$18),1,0),IF(EXACT(A58,$B$19),1,0),IF(EXACT(A58,$B$20),1,0),IF(EXACT(A58,$B$21),1,0),IF(EXACT(A58,$B$22),1,0),IF(EXACT(A58,$B$23),1,0),IF(EXACT(A58,$B$24),1,0),IF(EXACT(A58,$B$25),1,0),IF(EXACT(A58,$B$26),1,0),IF(EXACT(A58,$B$27),1,0),IF(EXACT(A58,$B$28),1,0),IF(EXACT(A58,$B$29),1,0),IF(EXACT(A58,$B$30),1,0),IF(EXACT(A58,$B$31),1,0),IF(EXACT(A58,$B$32),1,0),IF(EXACT(A58,$B$33),1,0),IF(EXACT(A58,$B$34),1,0),IF(EXACT(A58,$B$35),1,0),IF(EXACT(A58,$B$36),1,0),IF(EXACT(A58,$B$37),1,0),IF(EXACT(A58,$B$38),1,0),IF(EXACT(A58,$B$39),1,0),IF(EXACT(A58,$B$40),1,0),IF(EXACT(A58,$B$41),1,0),IF(EXACT(A58,$B$42),1,0),IF(EXACT(A58,$B$43),1,0),IF(EXACT(A58,$B$44),1,0),IF(EXACT(A58,$B$45),1,0),IF(EXACT(A58,$B$46),1,0),IF(EXACT(A58,$B$47),1,0),IF(EXACT(A58,$B$48),1,0),IF(EXACT(A58,$B$49),1,0),IF(EXACT(A58,$B$50),1,0),IF(EXACT(A58,$B$51),1,0),IF(EXACT(A58,$B$52),1,0),IF(EXACT(A58,$B$53),1,0),IF(EXACT(A58,$B$54),1,0),IF(EXACT(A58,$B$55),1,0),IF(EXACT(A58,$B$56),1,0),IF(EXACT(A58,$B$57),1,0),IF(EXACT(A58,$B$58),1,0),IF(EXACT(A58,$B$59),1,0),IF(EXACT(A58,$B$60),1,0),IF(EXACT(A58,$B$61),1,0),IF(EXACT(A58,$B$62),1,0),IF(EXACT(A58,$B$63),1,0),IF(EXACT(A58,$B$64),1,0),IF(EXACT(A58,$B$65),1,0),IF(EXACT(A58,$B$66),1,0),IF(EXACT(A58,$B$67),1,0),IF(EXACT(A58,$B$68),1,0),IF(EXACT(A58,$B$69),1,0),IF(EXACT(A58,$B$70),1,0),IF(EXACT(A58,$B$71),1,0),IF(EXACT(A58,$B$72),1,0),IF(EXACT(A58,$B$73),1,0),IF(EXACT(A58,$B$74),1,0),IF(EXACT(A58,$B$75),1,0),IF(EXACT(A58,$B$76),1,0),IF(EXACT(A58,$B$77),1,0),IF(EXACT(A58,$B$78),1,0),IF(EXACT(A58,$B$79),1,0),IF(EXACT(A58,$B$80),1,0),IF(EXACT(A58,$B$81),1,0),IF(EXACT(A58,$B$82),1,0),IF(EXACT(A58,$B$83),1,0),IF(EXACT(A58,$B$84),1,0),IF(EXACT(A58,$B$85),1,0),IF(EXACT(A58,$B$86),1,0),IF(EXACT(A58,$B$87),1,0),IF(EXACT(A58,$B$88),1,0),IF(EXACT(A58,$B$89),1,0),IF(EXACT(A58,$B$90),1,0),IF(EXACT(A58,$B$91),1,0),IF(EXACT(A58,$B$92),1,0),IF(EXACT(A58,$B$93),1,0),IF(EXACT(A58,$B$94),1,0),IF(EXACT(A58,$B$95),1,0),IF(EXACT(A58,$B$96),1,0),IF(EXACT(A58,$B$97),1,0),IF(EXACT(A58,$B$98),1,0),IF(EXACT(A58,$B$99),1,0),IF(EXACT(A58,$B$100),1,0),IF(EXACT(A58,$B$101),1,0),IF(EXACT(A58,$B$102),1,0),IF(EXACT(A58,$B$103),1,0),IF(EXACT(A58,$B$104),1,0),IF(EXACT(A58,$B$105),1,0),IF(EXACT(A58,$B$106),1,0),IF(EXACT(A58,$B$107),1,0))&gt;0,1,0)))</x:f>
      </x:c>
      <x:c r="F58" s="3" t="str">
        <x:f>IF(A58="","",IF(C58=0,"Duplicate ignored",IF(E58=1,"Retained","Absent; review record")))</x:f>
      </x:c>
    </x:row>
    <x:row r="59" ht="36" customHeight="1">
      <x:c r="A59" s="30"/>
      <x:c r="B59" s="30"/>
      <x:c r="C59" s="3" t="str">
        <x:f>IF(A59="","",IF(SUM(IF(EXACT(A59,$A$8),1,0),IF(EXACT(A59,$A$9),1,0),IF(EXACT(A59,$A$10),1,0),IF(EXACT(A59,$A$11),1,0),IF(EXACT(A59,$A$12),1,0),IF(EXACT(A59,$A$13),1,0),IF(EXACT(A59,$A$14),1,0),IF(EXACT(A59,$A$15),1,0),IF(EXACT(A59,$A$16),1,0),IF(EXACT(A59,$A$17),1,0),IF(EXACT(A59,$A$18),1,0),IF(EXACT(A59,$A$19),1,0),IF(EXACT(A59,$A$20),1,0),IF(EXACT(A59,$A$21),1,0),IF(EXACT(A59,$A$22),1,0),IF(EXACT(A59,$A$23),1,0),IF(EXACT(A59,$A$24),1,0),IF(EXACT(A59,$A$25),1,0),IF(EXACT(A59,$A$26),1,0),IF(EXACT(A59,$A$27),1,0),IF(EXACT(A59,$A$28),1,0),IF(EXACT(A59,$A$29),1,0),IF(EXACT(A59,$A$30),1,0),IF(EXACT(A59,$A$31),1,0),IF(EXACT(A59,$A$32),1,0),IF(EXACT(A59,$A$33),1,0),IF(EXACT(A59,$A$34),1,0),IF(EXACT(A59,$A$35),1,0),IF(EXACT(A59,$A$36),1,0),IF(EXACT(A59,$A$37),1,0),IF(EXACT(A59,$A$38),1,0),IF(EXACT(A59,$A$39),1,0),IF(EXACT(A59,$A$40),1,0),IF(EXACT(A59,$A$41),1,0),IF(EXACT(A59,$A$42),1,0),IF(EXACT(A59,$A$43),1,0),IF(EXACT(A59,$A$44),1,0),IF(EXACT(A59,$A$45),1,0),IF(EXACT(A59,$A$46),1,0),IF(EXACT(A59,$A$47),1,0),IF(EXACT(A59,$A$48),1,0),IF(EXACT(A59,$A$49),1,0),IF(EXACT(A59,$A$50),1,0),IF(EXACT(A59,$A$51),1,0),IF(EXACT(A59,$A$52),1,0),IF(EXACT(A59,$A$53),1,0),IF(EXACT(A59,$A$54),1,0),IF(EXACT(A59,$A$55),1,0),IF(EXACT(A59,$A$56),1,0),IF(EXACT(A59,$A$57),1,0),IF(EXACT(A59,$A$58),1,0),IF(EXACT(A59,$A$59),1,0))=1,1,0))</x:f>
      </x:c>
      <x:c r="D59" s="3" t="str">
        <x:f>IF(B59="","",IF(SUM(IF(EXACT(B59,$B$8),1,0),IF(EXACT(B59,$B$9),1,0),IF(EXACT(B59,$B$10),1,0),IF(EXACT(B59,$B$11),1,0),IF(EXACT(B59,$B$12),1,0),IF(EXACT(B59,$B$13),1,0),IF(EXACT(B59,$B$14),1,0),IF(EXACT(B59,$B$15),1,0),IF(EXACT(B59,$B$16),1,0),IF(EXACT(B59,$B$17),1,0),IF(EXACT(B59,$B$18),1,0),IF(EXACT(B59,$B$19),1,0),IF(EXACT(B59,$B$20),1,0),IF(EXACT(B59,$B$21),1,0),IF(EXACT(B59,$B$22),1,0),IF(EXACT(B59,$B$23),1,0),IF(EXACT(B59,$B$24),1,0),IF(EXACT(B59,$B$25),1,0),IF(EXACT(B59,$B$26),1,0),IF(EXACT(B59,$B$27),1,0),IF(EXACT(B59,$B$28),1,0),IF(EXACT(B59,$B$29),1,0),IF(EXACT(B59,$B$30),1,0),IF(EXACT(B59,$B$31),1,0),IF(EXACT(B59,$B$32),1,0),IF(EXACT(B59,$B$33),1,0),IF(EXACT(B59,$B$34),1,0),IF(EXACT(B59,$B$35),1,0),IF(EXACT(B59,$B$36),1,0),IF(EXACT(B59,$B$37),1,0),IF(EXACT(B59,$B$38),1,0),IF(EXACT(B59,$B$39),1,0),IF(EXACT(B59,$B$40),1,0),IF(EXACT(B59,$B$41),1,0),IF(EXACT(B59,$B$42),1,0),IF(EXACT(B59,$B$43),1,0),IF(EXACT(B59,$B$44),1,0),IF(EXACT(B59,$B$45),1,0),IF(EXACT(B59,$B$46),1,0),IF(EXACT(B59,$B$47),1,0),IF(EXACT(B59,$B$48),1,0),IF(EXACT(B59,$B$49),1,0),IF(EXACT(B59,$B$50),1,0),IF(EXACT(B59,$B$51),1,0),IF(EXACT(B59,$B$52),1,0),IF(EXACT(B59,$B$53),1,0),IF(EXACT(B59,$B$54),1,0),IF(EXACT(B59,$B$55),1,0),IF(EXACT(B59,$B$56),1,0),IF(EXACT(B59,$B$57),1,0),IF(EXACT(B59,$B$58),1,0),IF(EXACT(B59,$B$59),1,0))=1,1,0))</x:f>
      </x:c>
      <x:c r="E59" s="3" t="str">
        <x:f>IF(A59="","",IF(C59=0,0,IF(SUM(IF(EXACT(A59,$B$8),1,0),IF(EXACT(A59,$B$9),1,0),IF(EXACT(A59,$B$10),1,0),IF(EXACT(A59,$B$11),1,0),IF(EXACT(A59,$B$12),1,0),IF(EXACT(A59,$B$13),1,0),IF(EXACT(A59,$B$14),1,0),IF(EXACT(A59,$B$15),1,0),IF(EXACT(A59,$B$16),1,0),IF(EXACT(A59,$B$17),1,0),IF(EXACT(A59,$B$18),1,0),IF(EXACT(A59,$B$19),1,0),IF(EXACT(A59,$B$20),1,0),IF(EXACT(A59,$B$21),1,0),IF(EXACT(A59,$B$22),1,0),IF(EXACT(A59,$B$23),1,0),IF(EXACT(A59,$B$24),1,0),IF(EXACT(A59,$B$25),1,0),IF(EXACT(A59,$B$26),1,0),IF(EXACT(A59,$B$27),1,0),IF(EXACT(A59,$B$28),1,0),IF(EXACT(A59,$B$29),1,0),IF(EXACT(A59,$B$30),1,0),IF(EXACT(A59,$B$31),1,0),IF(EXACT(A59,$B$32),1,0),IF(EXACT(A59,$B$33),1,0),IF(EXACT(A59,$B$34),1,0),IF(EXACT(A59,$B$35),1,0),IF(EXACT(A59,$B$36),1,0),IF(EXACT(A59,$B$37),1,0),IF(EXACT(A59,$B$38),1,0),IF(EXACT(A59,$B$39),1,0),IF(EXACT(A59,$B$40),1,0),IF(EXACT(A59,$B$41),1,0),IF(EXACT(A59,$B$42),1,0),IF(EXACT(A59,$B$43),1,0),IF(EXACT(A59,$B$44),1,0),IF(EXACT(A59,$B$45),1,0),IF(EXACT(A59,$B$46),1,0),IF(EXACT(A59,$B$47),1,0),IF(EXACT(A59,$B$48),1,0),IF(EXACT(A59,$B$49),1,0),IF(EXACT(A59,$B$50),1,0),IF(EXACT(A59,$B$51),1,0),IF(EXACT(A59,$B$52),1,0),IF(EXACT(A59,$B$53),1,0),IF(EXACT(A59,$B$54),1,0),IF(EXACT(A59,$B$55),1,0),IF(EXACT(A59,$B$56),1,0),IF(EXACT(A59,$B$57),1,0),IF(EXACT(A59,$B$58),1,0),IF(EXACT(A59,$B$59),1,0),IF(EXACT(A59,$B$60),1,0),IF(EXACT(A59,$B$61),1,0),IF(EXACT(A59,$B$62),1,0),IF(EXACT(A59,$B$63),1,0),IF(EXACT(A59,$B$64),1,0),IF(EXACT(A59,$B$65),1,0),IF(EXACT(A59,$B$66),1,0),IF(EXACT(A59,$B$67),1,0),IF(EXACT(A59,$B$68),1,0),IF(EXACT(A59,$B$69),1,0),IF(EXACT(A59,$B$70),1,0),IF(EXACT(A59,$B$71),1,0),IF(EXACT(A59,$B$72),1,0),IF(EXACT(A59,$B$73),1,0),IF(EXACT(A59,$B$74),1,0),IF(EXACT(A59,$B$75),1,0),IF(EXACT(A59,$B$76),1,0),IF(EXACT(A59,$B$77),1,0),IF(EXACT(A59,$B$78),1,0),IF(EXACT(A59,$B$79),1,0),IF(EXACT(A59,$B$80),1,0),IF(EXACT(A59,$B$81),1,0),IF(EXACT(A59,$B$82),1,0),IF(EXACT(A59,$B$83),1,0),IF(EXACT(A59,$B$84),1,0),IF(EXACT(A59,$B$85),1,0),IF(EXACT(A59,$B$86),1,0),IF(EXACT(A59,$B$87),1,0),IF(EXACT(A59,$B$88),1,0),IF(EXACT(A59,$B$89),1,0),IF(EXACT(A59,$B$90),1,0),IF(EXACT(A59,$B$91),1,0),IF(EXACT(A59,$B$92),1,0),IF(EXACT(A59,$B$93),1,0),IF(EXACT(A59,$B$94),1,0),IF(EXACT(A59,$B$95),1,0),IF(EXACT(A59,$B$96),1,0),IF(EXACT(A59,$B$97),1,0),IF(EXACT(A59,$B$98),1,0),IF(EXACT(A59,$B$99),1,0),IF(EXACT(A59,$B$100),1,0),IF(EXACT(A59,$B$101),1,0),IF(EXACT(A59,$B$102),1,0),IF(EXACT(A59,$B$103),1,0),IF(EXACT(A59,$B$104),1,0),IF(EXACT(A59,$B$105),1,0),IF(EXACT(A59,$B$106),1,0),IF(EXACT(A59,$B$107),1,0))&gt;0,1,0)))</x:f>
      </x:c>
      <x:c r="F59" s="3" t="str">
        <x:f>IF(A59="","",IF(C59=0,"Duplicate ignored",IF(E59=1,"Retained","Absent; review record")))</x:f>
      </x:c>
    </x:row>
    <x:row r="60" ht="36" customHeight="1">
      <x:c r="A60" s="30"/>
      <x:c r="B60" s="30"/>
      <x:c r="C60" s="3" t="str">
        <x:f>IF(A60="","",IF(SUM(IF(EXACT(A60,$A$8),1,0),IF(EXACT(A60,$A$9),1,0),IF(EXACT(A60,$A$10),1,0),IF(EXACT(A60,$A$11),1,0),IF(EXACT(A60,$A$12),1,0),IF(EXACT(A60,$A$13),1,0),IF(EXACT(A60,$A$14),1,0),IF(EXACT(A60,$A$15),1,0),IF(EXACT(A60,$A$16),1,0),IF(EXACT(A60,$A$17),1,0),IF(EXACT(A60,$A$18),1,0),IF(EXACT(A60,$A$19),1,0),IF(EXACT(A60,$A$20),1,0),IF(EXACT(A60,$A$21),1,0),IF(EXACT(A60,$A$22),1,0),IF(EXACT(A60,$A$23),1,0),IF(EXACT(A60,$A$24),1,0),IF(EXACT(A60,$A$25),1,0),IF(EXACT(A60,$A$26),1,0),IF(EXACT(A60,$A$27),1,0),IF(EXACT(A60,$A$28),1,0),IF(EXACT(A60,$A$29),1,0),IF(EXACT(A60,$A$30),1,0),IF(EXACT(A60,$A$31),1,0),IF(EXACT(A60,$A$32),1,0),IF(EXACT(A60,$A$33),1,0),IF(EXACT(A60,$A$34),1,0),IF(EXACT(A60,$A$35),1,0),IF(EXACT(A60,$A$36),1,0),IF(EXACT(A60,$A$37),1,0),IF(EXACT(A60,$A$38),1,0),IF(EXACT(A60,$A$39),1,0),IF(EXACT(A60,$A$40),1,0),IF(EXACT(A60,$A$41),1,0),IF(EXACT(A60,$A$42),1,0),IF(EXACT(A60,$A$43),1,0),IF(EXACT(A60,$A$44),1,0),IF(EXACT(A60,$A$45),1,0),IF(EXACT(A60,$A$46),1,0),IF(EXACT(A60,$A$47),1,0),IF(EXACT(A60,$A$48),1,0),IF(EXACT(A60,$A$49),1,0),IF(EXACT(A60,$A$50),1,0),IF(EXACT(A60,$A$51),1,0),IF(EXACT(A60,$A$52),1,0),IF(EXACT(A60,$A$53),1,0),IF(EXACT(A60,$A$54),1,0),IF(EXACT(A60,$A$55),1,0),IF(EXACT(A60,$A$56),1,0),IF(EXACT(A60,$A$57),1,0),IF(EXACT(A60,$A$58),1,0),IF(EXACT(A60,$A$59),1,0),IF(EXACT(A60,$A$60),1,0))=1,1,0))</x:f>
      </x:c>
      <x:c r="D60" s="3" t="str">
        <x:f>IF(B60="","",IF(SUM(IF(EXACT(B60,$B$8),1,0),IF(EXACT(B60,$B$9),1,0),IF(EXACT(B60,$B$10),1,0),IF(EXACT(B60,$B$11),1,0),IF(EXACT(B60,$B$12),1,0),IF(EXACT(B60,$B$13),1,0),IF(EXACT(B60,$B$14),1,0),IF(EXACT(B60,$B$15),1,0),IF(EXACT(B60,$B$16),1,0),IF(EXACT(B60,$B$17),1,0),IF(EXACT(B60,$B$18),1,0),IF(EXACT(B60,$B$19),1,0),IF(EXACT(B60,$B$20),1,0),IF(EXACT(B60,$B$21),1,0),IF(EXACT(B60,$B$22),1,0),IF(EXACT(B60,$B$23),1,0),IF(EXACT(B60,$B$24),1,0),IF(EXACT(B60,$B$25),1,0),IF(EXACT(B60,$B$26),1,0),IF(EXACT(B60,$B$27),1,0),IF(EXACT(B60,$B$28),1,0),IF(EXACT(B60,$B$29),1,0),IF(EXACT(B60,$B$30),1,0),IF(EXACT(B60,$B$31),1,0),IF(EXACT(B60,$B$32),1,0),IF(EXACT(B60,$B$33),1,0),IF(EXACT(B60,$B$34),1,0),IF(EXACT(B60,$B$35),1,0),IF(EXACT(B60,$B$36),1,0),IF(EXACT(B60,$B$37),1,0),IF(EXACT(B60,$B$38),1,0),IF(EXACT(B60,$B$39),1,0),IF(EXACT(B60,$B$40),1,0),IF(EXACT(B60,$B$41),1,0),IF(EXACT(B60,$B$42),1,0),IF(EXACT(B60,$B$43),1,0),IF(EXACT(B60,$B$44),1,0),IF(EXACT(B60,$B$45),1,0),IF(EXACT(B60,$B$46),1,0),IF(EXACT(B60,$B$47),1,0),IF(EXACT(B60,$B$48),1,0),IF(EXACT(B60,$B$49),1,0),IF(EXACT(B60,$B$50),1,0),IF(EXACT(B60,$B$51),1,0),IF(EXACT(B60,$B$52),1,0),IF(EXACT(B60,$B$53),1,0),IF(EXACT(B60,$B$54),1,0),IF(EXACT(B60,$B$55),1,0),IF(EXACT(B60,$B$56),1,0),IF(EXACT(B60,$B$57),1,0),IF(EXACT(B60,$B$58),1,0),IF(EXACT(B60,$B$59),1,0),IF(EXACT(B60,$B$60),1,0))=1,1,0))</x:f>
      </x:c>
      <x:c r="E60" s="3" t="str">
        <x:f>IF(A60="","",IF(C60=0,0,IF(SUM(IF(EXACT(A60,$B$8),1,0),IF(EXACT(A60,$B$9),1,0),IF(EXACT(A60,$B$10),1,0),IF(EXACT(A60,$B$11),1,0),IF(EXACT(A60,$B$12),1,0),IF(EXACT(A60,$B$13),1,0),IF(EXACT(A60,$B$14),1,0),IF(EXACT(A60,$B$15),1,0),IF(EXACT(A60,$B$16),1,0),IF(EXACT(A60,$B$17),1,0),IF(EXACT(A60,$B$18),1,0),IF(EXACT(A60,$B$19),1,0),IF(EXACT(A60,$B$20),1,0),IF(EXACT(A60,$B$21),1,0),IF(EXACT(A60,$B$22),1,0),IF(EXACT(A60,$B$23),1,0),IF(EXACT(A60,$B$24),1,0),IF(EXACT(A60,$B$25),1,0),IF(EXACT(A60,$B$26),1,0),IF(EXACT(A60,$B$27),1,0),IF(EXACT(A60,$B$28),1,0),IF(EXACT(A60,$B$29),1,0),IF(EXACT(A60,$B$30),1,0),IF(EXACT(A60,$B$31),1,0),IF(EXACT(A60,$B$32),1,0),IF(EXACT(A60,$B$33),1,0),IF(EXACT(A60,$B$34),1,0),IF(EXACT(A60,$B$35),1,0),IF(EXACT(A60,$B$36),1,0),IF(EXACT(A60,$B$37),1,0),IF(EXACT(A60,$B$38),1,0),IF(EXACT(A60,$B$39),1,0),IF(EXACT(A60,$B$40),1,0),IF(EXACT(A60,$B$41),1,0),IF(EXACT(A60,$B$42),1,0),IF(EXACT(A60,$B$43),1,0),IF(EXACT(A60,$B$44),1,0),IF(EXACT(A60,$B$45),1,0),IF(EXACT(A60,$B$46),1,0),IF(EXACT(A60,$B$47),1,0),IF(EXACT(A60,$B$48),1,0),IF(EXACT(A60,$B$49),1,0),IF(EXACT(A60,$B$50),1,0),IF(EXACT(A60,$B$51),1,0),IF(EXACT(A60,$B$52),1,0),IF(EXACT(A60,$B$53),1,0),IF(EXACT(A60,$B$54),1,0),IF(EXACT(A60,$B$55),1,0),IF(EXACT(A60,$B$56),1,0),IF(EXACT(A60,$B$57),1,0),IF(EXACT(A60,$B$58),1,0),IF(EXACT(A60,$B$59),1,0),IF(EXACT(A60,$B$60),1,0),IF(EXACT(A60,$B$61),1,0),IF(EXACT(A60,$B$62),1,0),IF(EXACT(A60,$B$63),1,0),IF(EXACT(A60,$B$64),1,0),IF(EXACT(A60,$B$65),1,0),IF(EXACT(A60,$B$66),1,0),IF(EXACT(A60,$B$67),1,0),IF(EXACT(A60,$B$68),1,0),IF(EXACT(A60,$B$69),1,0),IF(EXACT(A60,$B$70),1,0),IF(EXACT(A60,$B$71),1,0),IF(EXACT(A60,$B$72),1,0),IF(EXACT(A60,$B$73),1,0),IF(EXACT(A60,$B$74),1,0),IF(EXACT(A60,$B$75),1,0),IF(EXACT(A60,$B$76),1,0),IF(EXACT(A60,$B$77),1,0),IF(EXACT(A60,$B$78),1,0),IF(EXACT(A60,$B$79),1,0),IF(EXACT(A60,$B$80),1,0),IF(EXACT(A60,$B$81),1,0),IF(EXACT(A60,$B$82),1,0),IF(EXACT(A60,$B$83),1,0),IF(EXACT(A60,$B$84),1,0),IF(EXACT(A60,$B$85),1,0),IF(EXACT(A60,$B$86),1,0),IF(EXACT(A60,$B$87),1,0),IF(EXACT(A60,$B$88),1,0),IF(EXACT(A60,$B$89),1,0),IF(EXACT(A60,$B$90),1,0),IF(EXACT(A60,$B$91),1,0),IF(EXACT(A60,$B$92),1,0),IF(EXACT(A60,$B$93),1,0),IF(EXACT(A60,$B$94),1,0),IF(EXACT(A60,$B$95),1,0),IF(EXACT(A60,$B$96),1,0),IF(EXACT(A60,$B$97),1,0),IF(EXACT(A60,$B$98),1,0),IF(EXACT(A60,$B$99),1,0),IF(EXACT(A60,$B$100),1,0),IF(EXACT(A60,$B$101),1,0),IF(EXACT(A60,$B$102),1,0),IF(EXACT(A60,$B$103),1,0),IF(EXACT(A60,$B$104),1,0),IF(EXACT(A60,$B$105),1,0),IF(EXACT(A60,$B$106),1,0),IF(EXACT(A60,$B$107),1,0))&gt;0,1,0)))</x:f>
      </x:c>
      <x:c r="F60" s="3" t="str">
        <x:f>IF(A60="","",IF(C60=0,"Duplicate ignored",IF(E60=1,"Retained","Absent; review record")))</x:f>
      </x:c>
    </x:row>
    <x:row r="61" ht="36" customHeight="1">
      <x:c r="A61" s="30"/>
      <x:c r="B61" s="30"/>
      <x:c r="C61" s="3" t="str">
        <x:f>IF(A61="","",IF(SUM(IF(EXACT(A61,$A$8),1,0),IF(EXACT(A61,$A$9),1,0),IF(EXACT(A61,$A$10),1,0),IF(EXACT(A61,$A$11),1,0),IF(EXACT(A61,$A$12),1,0),IF(EXACT(A61,$A$13),1,0),IF(EXACT(A61,$A$14),1,0),IF(EXACT(A61,$A$15),1,0),IF(EXACT(A61,$A$16),1,0),IF(EXACT(A61,$A$17),1,0),IF(EXACT(A61,$A$18),1,0),IF(EXACT(A61,$A$19),1,0),IF(EXACT(A61,$A$20),1,0),IF(EXACT(A61,$A$21),1,0),IF(EXACT(A61,$A$22),1,0),IF(EXACT(A61,$A$23),1,0),IF(EXACT(A61,$A$24),1,0),IF(EXACT(A61,$A$25),1,0),IF(EXACT(A61,$A$26),1,0),IF(EXACT(A61,$A$27),1,0),IF(EXACT(A61,$A$28),1,0),IF(EXACT(A61,$A$29),1,0),IF(EXACT(A61,$A$30),1,0),IF(EXACT(A61,$A$31),1,0),IF(EXACT(A61,$A$32),1,0),IF(EXACT(A61,$A$33),1,0),IF(EXACT(A61,$A$34),1,0),IF(EXACT(A61,$A$35),1,0),IF(EXACT(A61,$A$36),1,0),IF(EXACT(A61,$A$37),1,0),IF(EXACT(A61,$A$38),1,0),IF(EXACT(A61,$A$39),1,0),IF(EXACT(A61,$A$40),1,0),IF(EXACT(A61,$A$41),1,0),IF(EXACT(A61,$A$42),1,0),IF(EXACT(A61,$A$43),1,0),IF(EXACT(A61,$A$44),1,0),IF(EXACT(A61,$A$45),1,0),IF(EXACT(A61,$A$46),1,0),IF(EXACT(A61,$A$47),1,0),IF(EXACT(A61,$A$48),1,0),IF(EXACT(A61,$A$49),1,0),IF(EXACT(A61,$A$50),1,0),IF(EXACT(A61,$A$51),1,0),IF(EXACT(A61,$A$52),1,0),IF(EXACT(A61,$A$53),1,0),IF(EXACT(A61,$A$54),1,0),IF(EXACT(A61,$A$55),1,0),IF(EXACT(A61,$A$56),1,0),IF(EXACT(A61,$A$57),1,0),IF(EXACT(A61,$A$58),1,0),IF(EXACT(A61,$A$59),1,0),IF(EXACT(A61,$A$60),1,0),IF(EXACT(A61,$A$61),1,0))=1,1,0))</x:f>
      </x:c>
      <x:c r="D61" s="3" t="str">
        <x:f>IF(B61="","",IF(SUM(IF(EXACT(B61,$B$8),1,0),IF(EXACT(B61,$B$9),1,0),IF(EXACT(B61,$B$10),1,0),IF(EXACT(B61,$B$11),1,0),IF(EXACT(B61,$B$12),1,0),IF(EXACT(B61,$B$13),1,0),IF(EXACT(B61,$B$14),1,0),IF(EXACT(B61,$B$15),1,0),IF(EXACT(B61,$B$16),1,0),IF(EXACT(B61,$B$17),1,0),IF(EXACT(B61,$B$18),1,0),IF(EXACT(B61,$B$19),1,0),IF(EXACT(B61,$B$20),1,0),IF(EXACT(B61,$B$21),1,0),IF(EXACT(B61,$B$22),1,0),IF(EXACT(B61,$B$23),1,0),IF(EXACT(B61,$B$24),1,0),IF(EXACT(B61,$B$25),1,0),IF(EXACT(B61,$B$26),1,0),IF(EXACT(B61,$B$27),1,0),IF(EXACT(B61,$B$28),1,0),IF(EXACT(B61,$B$29),1,0),IF(EXACT(B61,$B$30),1,0),IF(EXACT(B61,$B$31),1,0),IF(EXACT(B61,$B$32),1,0),IF(EXACT(B61,$B$33),1,0),IF(EXACT(B61,$B$34),1,0),IF(EXACT(B61,$B$35),1,0),IF(EXACT(B61,$B$36),1,0),IF(EXACT(B61,$B$37),1,0),IF(EXACT(B61,$B$38),1,0),IF(EXACT(B61,$B$39),1,0),IF(EXACT(B61,$B$40),1,0),IF(EXACT(B61,$B$41),1,0),IF(EXACT(B61,$B$42),1,0),IF(EXACT(B61,$B$43),1,0),IF(EXACT(B61,$B$44),1,0),IF(EXACT(B61,$B$45),1,0),IF(EXACT(B61,$B$46),1,0),IF(EXACT(B61,$B$47),1,0),IF(EXACT(B61,$B$48),1,0),IF(EXACT(B61,$B$49),1,0),IF(EXACT(B61,$B$50),1,0),IF(EXACT(B61,$B$51),1,0),IF(EXACT(B61,$B$52),1,0),IF(EXACT(B61,$B$53),1,0),IF(EXACT(B61,$B$54),1,0),IF(EXACT(B61,$B$55),1,0),IF(EXACT(B61,$B$56),1,0),IF(EXACT(B61,$B$57),1,0),IF(EXACT(B61,$B$58),1,0),IF(EXACT(B61,$B$59),1,0),IF(EXACT(B61,$B$60),1,0),IF(EXACT(B61,$B$61),1,0))=1,1,0))</x:f>
      </x:c>
      <x:c r="E61" s="3" t="str">
        <x:f>IF(A61="","",IF(C61=0,0,IF(SUM(IF(EXACT(A61,$B$8),1,0),IF(EXACT(A61,$B$9),1,0),IF(EXACT(A61,$B$10),1,0),IF(EXACT(A61,$B$11),1,0),IF(EXACT(A61,$B$12),1,0),IF(EXACT(A61,$B$13),1,0),IF(EXACT(A61,$B$14),1,0),IF(EXACT(A61,$B$15),1,0),IF(EXACT(A61,$B$16),1,0),IF(EXACT(A61,$B$17),1,0),IF(EXACT(A61,$B$18),1,0),IF(EXACT(A61,$B$19),1,0),IF(EXACT(A61,$B$20),1,0),IF(EXACT(A61,$B$21),1,0),IF(EXACT(A61,$B$22),1,0),IF(EXACT(A61,$B$23),1,0),IF(EXACT(A61,$B$24),1,0),IF(EXACT(A61,$B$25),1,0),IF(EXACT(A61,$B$26),1,0),IF(EXACT(A61,$B$27),1,0),IF(EXACT(A61,$B$28),1,0),IF(EXACT(A61,$B$29),1,0),IF(EXACT(A61,$B$30),1,0),IF(EXACT(A61,$B$31),1,0),IF(EXACT(A61,$B$32),1,0),IF(EXACT(A61,$B$33),1,0),IF(EXACT(A61,$B$34),1,0),IF(EXACT(A61,$B$35),1,0),IF(EXACT(A61,$B$36),1,0),IF(EXACT(A61,$B$37),1,0),IF(EXACT(A61,$B$38),1,0),IF(EXACT(A61,$B$39),1,0),IF(EXACT(A61,$B$40),1,0),IF(EXACT(A61,$B$41),1,0),IF(EXACT(A61,$B$42),1,0),IF(EXACT(A61,$B$43),1,0),IF(EXACT(A61,$B$44),1,0),IF(EXACT(A61,$B$45),1,0),IF(EXACT(A61,$B$46),1,0),IF(EXACT(A61,$B$47),1,0),IF(EXACT(A61,$B$48),1,0),IF(EXACT(A61,$B$49),1,0),IF(EXACT(A61,$B$50),1,0),IF(EXACT(A61,$B$51),1,0),IF(EXACT(A61,$B$52),1,0),IF(EXACT(A61,$B$53),1,0),IF(EXACT(A61,$B$54),1,0),IF(EXACT(A61,$B$55),1,0),IF(EXACT(A61,$B$56),1,0),IF(EXACT(A61,$B$57),1,0),IF(EXACT(A61,$B$58),1,0),IF(EXACT(A61,$B$59),1,0),IF(EXACT(A61,$B$60),1,0),IF(EXACT(A61,$B$61),1,0),IF(EXACT(A61,$B$62),1,0),IF(EXACT(A61,$B$63),1,0),IF(EXACT(A61,$B$64),1,0),IF(EXACT(A61,$B$65),1,0),IF(EXACT(A61,$B$66),1,0),IF(EXACT(A61,$B$67),1,0),IF(EXACT(A61,$B$68),1,0),IF(EXACT(A61,$B$69),1,0),IF(EXACT(A61,$B$70),1,0),IF(EXACT(A61,$B$71),1,0),IF(EXACT(A61,$B$72),1,0),IF(EXACT(A61,$B$73),1,0),IF(EXACT(A61,$B$74),1,0),IF(EXACT(A61,$B$75),1,0),IF(EXACT(A61,$B$76),1,0),IF(EXACT(A61,$B$77),1,0),IF(EXACT(A61,$B$78),1,0),IF(EXACT(A61,$B$79),1,0),IF(EXACT(A61,$B$80),1,0),IF(EXACT(A61,$B$81),1,0),IF(EXACT(A61,$B$82),1,0),IF(EXACT(A61,$B$83),1,0),IF(EXACT(A61,$B$84),1,0),IF(EXACT(A61,$B$85),1,0),IF(EXACT(A61,$B$86),1,0),IF(EXACT(A61,$B$87),1,0),IF(EXACT(A61,$B$88),1,0),IF(EXACT(A61,$B$89),1,0),IF(EXACT(A61,$B$90),1,0),IF(EXACT(A61,$B$91),1,0),IF(EXACT(A61,$B$92),1,0),IF(EXACT(A61,$B$93),1,0),IF(EXACT(A61,$B$94),1,0),IF(EXACT(A61,$B$95),1,0),IF(EXACT(A61,$B$96),1,0),IF(EXACT(A61,$B$97),1,0),IF(EXACT(A61,$B$98),1,0),IF(EXACT(A61,$B$99),1,0),IF(EXACT(A61,$B$100),1,0),IF(EXACT(A61,$B$101),1,0),IF(EXACT(A61,$B$102),1,0),IF(EXACT(A61,$B$103),1,0),IF(EXACT(A61,$B$104),1,0),IF(EXACT(A61,$B$105),1,0),IF(EXACT(A61,$B$106),1,0),IF(EXACT(A61,$B$107),1,0))&gt;0,1,0)))</x:f>
      </x:c>
      <x:c r="F61" s="3" t="str">
        <x:f>IF(A61="","",IF(C61=0,"Duplicate ignored",IF(E61=1,"Retained","Absent; review record")))</x:f>
      </x:c>
    </x:row>
    <x:row r="62" ht="36" customHeight="1">
      <x:c r="A62" s="30"/>
      <x:c r="B62" s="30"/>
      <x:c r="C62" s="3" t="str">
        <x:f>IF(A62="","",IF(SUM(IF(EXACT(A62,$A$8),1,0),IF(EXACT(A62,$A$9),1,0),IF(EXACT(A62,$A$10),1,0),IF(EXACT(A62,$A$11),1,0),IF(EXACT(A62,$A$12),1,0),IF(EXACT(A62,$A$13),1,0),IF(EXACT(A62,$A$14),1,0),IF(EXACT(A62,$A$15),1,0),IF(EXACT(A62,$A$16),1,0),IF(EXACT(A62,$A$17),1,0),IF(EXACT(A62,$A$18),1,0),IF(EXACT(A62,$A$19),1,0),IF(EXACT(A62,$A$20),1,0),IF(EXACT(A62,$A$21),1,0),IF(EXACT(A62,$A$22),1,0),IF(EXACT(A62,$A$23),1,0),IF(EXACT(A62,$A$24),1,0),IF(EXACT(A62,$A$25),1,0),IF(EXACT(A62,$A$26),1,0),IF(EXACT(A62,$A$27),1,0),IF(EXACT(A62,$A$28),1,0),IF(EXACT(A62,$A$29),1,0),IF(EXACT(A62,$A$30),1,0),IF(EXACT(A62,$A$31),1,0),IF(EXACT(A62,$A$32),1,0),IF(EXACT(A62,$A$33),1,0),IF(EXACT(A62,$A$34),1,0),IF(EXACT(A62,$A$35),1,0),IF(EXACT(A62,$A$36),1,0),IF(EXACT(A62,$A$37),1,0),IF(EXACT(A62,$A$38),1,0),IF(EXACT(A62,$A$39),1,0),IF(EXACT(A62,$A$40),1,0),IF(EXACT(A62,$A$41),1,0),IF(EXACT(A62,$A$42),1,0),IF(EXACT(A62,$A$43),1,0),IF(EXACT(A62,$A$44),1,0),IF(EXACT(A62,$A$45),1,0),IF(EXACT(A62,$A$46),1,0),IF(EXACT(A62,$A$47),1,0),IF(EXACT(A62,$A$48),1,0),IF(EXACT(A62,$A$49),1,0),IF(EXACT(A62,$A$50),1,0),IF(EXACT(A62,$A$51),1,0),IF(EXACT(A62,$A$52),1,0),IF(EXACT(A62,$A$53),1,0),IF(EXACT(A62,$A$54),1,0),IF(EXACT(A62,$A$55),1,0),IF(EXACT(A62,$A$56),1,0),IF(EXACT(A62,$A$57),1,0),IF(EXACT(A62,$A$58),1,0),IF(EXACT(A62,$A$59),1,0),IF(EXACT(A62,$A$60),1,0),IF(EXACT(A62,$A$61),1,0),IF(EXACT(A62,$A$62),1,0))=1,1,0))</x:f>
      </x:c>
      <x:c r="D62" s="3" t="str">
        <x:f>IF(B62="","",IF(SUM(IF(EXACT(B62,$B$8),1,0),IF(EXACT(B62,$B$9),1,0),IF(EXACT(B62,$B$10),1,0),IF(EXACT(B62,$B$11),1,0),IF(EXACT(B62,$B$12),1,0),IF(EXACT(B62,$B$13),1,0),IF(EXACT(B62,$B$14),1,0),IF(EXACT(B62,$B$15),1,0),IF(EXACT(B62,$B$16),1,0),IF(EXACT(B62,$B$17),1,0),IF(EXACT(B62,$B$18),1,0),IF(EXACT(B62,$B$19),1,0),IF(EXACT(B62,$B$20),1,0),IF(EXACT(B62,$B$21),1,0),IF(EXACT(B62,$B$22),1,0),IF(EXACT(B62,$B$23),1,0),IF(EXACT(B62,$B$24),1,0),IF(EXACT(B62,$B$25),1,0),IF(EXACT(B62,$B$26),1,0),IF(EXACT(B62,$B$27),1,0),IF(EXACT(B62,$B$28),1,0),IF(EXACT(B62,$B$29),1,0),IF(EXACT(B62,$B$30),1,0),IF(EXACT(B62,$B$31),1,0),IF(EXACT(B62,$B$32),1,0),IF(EXACT(B62,$B$33),1,0),IF(EXACT(B62,$B$34),1,0),IF(EXACT(B62,$B$35),1,0),IF(EXACT(B62,$B$36),1,0),IF(EXACT(B62,$B$37),1,0),IF(EXACT(B62,$B$38),1,0),IF(EXACT(B62,$B$39),1,0),IF(EXACT(B62,$B$40),1,0),IF(EXACT(B62,$B$41),1,0),IF(EXACT(B62,$B$42),1,0),IF(EXACT(B62,$B$43),1,0),IF(EXACT(B62,$B$44),1,0),IF(EXACT(B62,$B$45),1,0),IF(EXACT(B62,$B$46),1,0),IF(EXACT(B62,$B$47),1,0),IF(EXACT(B62,$B$48),1,0),IF(EXACT(B62,$B$49),1,0),IF(EXACT(B62,$B$50),1,0),IF(EXACT(B62,$B$51),1,0),IF(EXACT(B62,$B$52),1,0),IF(EXACT(B62,$B$53),1,0),IF(EXACT(B62,$B$54),1,0),IF(EXACT(B62,$B$55),1,0),IF(EXACT(B62,$B$56),1,0),IF(EXACT(B62,$B$57),1,0),IF(EXACT(B62,$B$58),1,0),IF(EXACT(B62,$B$59),1,0),IF(EXACT(B62,$B$60),1,0),IF(EXACT(B62,$B$61),1,0),IF(EXACT(B62,$B$62),1,0))=1,1,0))</x:f>
      </x:c>
      <x:c r="E62" s="3" t="str">
        <x:f>IF(A62="","",IF(C62=0,0,IF(SUM(IF(EXACT(A62,$B$8),1,0),IF(EXACT(A62,$B$9),1,0),IF(EXACT(A62,$B$10),1,0),IF(EXACT(A62,$B$11),1,0),IF(EXACT(A62,$B$12),1,0),IF(EXACT(A62,$B$13),1,0),IF(EXACT(A62,$B$14),1,0),IF(EXACT(A62,$B$15),1,0),IF(EXACT(A62,$B$16),1,0),IF(EXACT(A62,$B$17),1,0),IF(EXACT(A62,$B$18),1,0),IF(EXACT(A62,$B$19),1,0),IF(EXACT(A62,$B$20),1,0),IF(EXACT(A62,$B$21),1,0),IF(EXACT(A62,$B$22),1,0),IF(EXACT(A62,$B$23),1,0),IF(EXACT(A62,$B$24),1,0),IF(EXACT(A62,$B$25),1,0),IF(EXACT(A62,$B$26),1,0),IF(EXACT(A62,$B$27),1,0),IF(EXACT(A62,$B$28),1,0),IF(EXACT(A62,$B$29),1,0),IF(EXACT(A62,$B$30),1,0),IF(EXACT(A62,$B$31),1,0),IF(EXACT(A62,$B$32),1,0),IF(EXACT(A62,$B$33),1,0),IF(EXACT(A62,$B$34),1,0),IF(EXACT(A62,$B$35),1,0),IF(EXACT(A62,$B$36),1,0),IF(EXACT(A62,$B$37),1,0),IF(EXACT(A62,$B$38),1,0),IF(EXACT(A62,$B$39),1,0),IF(EXACT(A62,$B$40),1,0),IF(EXACT(A62,$B$41),1,0),IF(EXACT(A62,$B$42),1,0),IF(EXACT(A62,$B$43),1,0),IF(EXACT(A62,$B$44),1,0),IF(EXACT(A62,$B$45),1,0),IF(EXACT(A62,$B$46),1,0),IF(EXACT(A62,$B$47),1,0),IF(EXACT(A62,$B$48),1,0),IF(EXACT(A62,$B$49),1,0),IF(EXACT(A62,$B$50),1,0),IF(EXACT(A62,$B$51),1,0),IF(EXACT(A62,$B$52),1,0),IF(EXACT(A62,$B$53),1,0),IF(EXACT(A62,$B$54),1,0),IF(EXACT(A62,$B$55),1,0),IF(EXACT(A62,$B$56),1,0),IF(EXACT(A62,$B$57),1,0),IF(EXACT(A62,$B$58),1,0),IF(EXACT(A62,$B$59),1,0),IF(EXACT(A62,$B$60),1,0),IF(EXACT(A62,$B$61),1,0),IF(EXACT(A62,$B$62),1,0),IF(EXACT(A62,$B$63),1,0),IF(EXACT(A62,$B$64),1,0),IF(EXACT(A62,$B$65),1,0),IF(EXACT(A62,$B$66),1,0),IF(EXACT(A62,$B$67),1,0),IF(EXACT(A62,$B$68),1,0),IF(EXACT(A62,$B$69),1,0),IF(EXACT(A62,$B$70),1,0),IF(EXACT(A62,$B$71),1,0),IF(EXACT(A62,$B$72),1,0),IF(EXACT(A62,$B$73),1,0),IF(EXACT(A62,$B$74),1,0),IF(EXACT(A62,$B$75),1,0),IF(EXACT(A62,$B$76),1,0),IF(EXACT(A62,$B$77),1,0),IF(EXACT(A62,$B$78),1,0),IF(EXACT(A62,$B$79),1,0),IF(EXACT(A62,$B$80),1,0),IF(EXACT(A62,$B$81),1,0),IF(EXACT(A62,$B$82),1,0),IF(EXACT(A62,$B$83),1,0),IF(EXACT(A62,$B$84),1,0),IF(EXACT(A62,$B$85),1,0),IF(EXACT(A62,$B$86),1,0),IF(EXACT(A62,$B$87),1,0),IF(EXACT(A62,$B$88),1,0),IF(EXACT(A62,$B$89),1,0),IF(EXACT(A62,$B$90),1,0),IF(EXACT(A62,$B$91),1,0),IF(EXACT(A62,$B$92),1,0),IF(EXACT(A62,$B$93),1,0),IF(EXACT(A62,$B$94),1,0),IF(EXACT(A62,$B$95),1,0),IF(EXACT(A62,$B$96),1,0),IF(EXACT(A62,$B$97),1,0),IF(EXACT(A62,$B$98),1,0),IF(EXACT(A62,$B$99),1,0),IF(EXACT(A62,$B$100),1,0),IF(EXACT(A62,$B$101),1,0),IF(EXACT(A62,$B$102),1,0),IF(EXACT(A62,$B$103),1,0),IF(EXACT(A62,$B$104),1,0),IF(EXACT(A62,$B$105),1,0),IF(EXACT(A62,$B$106),1,0),IF(EXACT(A62,$B$107),1,0))&gt;0,1,0)))</x:f>
      </x:c>
      <x:c r="F62" s="3" t="str">
        <x:f>IF(A62="","",IF(C62=0,"Duplicate ignored",IF(E62=1,"Retained","Absent; review record")))</x:f>
      </x:c>
    </x:row>
    <x:row r="63" ht="36" customHeight="1">
      <x:c r="A63" s="30"/>
      <x:c r="B63" s="30"/>
      <x:c r="C63" s="3" t="str">
        <x:f>IF(A63="","",IF(SUM(IF(EXACT(A63,$A$8),1,0),IF(EXACT(A63,$A$9),1,0),IF(EXACT(A63,$A$10),1,0),IF(EXACT(A63,$A$11),1,0),IF(EXACT(A63,$A$12),1,0),IF(EXACT(A63,$A$13),1,0),IF(EXACT(A63,$A$14),1,0),IF(EXACT(A63,$A$15),1,0),IF(EXACT(A63,$A$16),1,0),IF(EXACT(A63,$A$17),1,0),IF(EXACT(A63,$A$18),1,0),IF(EXACT(A63,$A$19),1,0),IF(EXACT(A63,$A$20),1,0),IF(EXACT(A63,$A$21),1,0),IF(EXACT(A63,$A$22),1,0),IF(EXACT(A63,$A$23),1,0),IF(EXACT(A63,$A$24),1,0),IF(EXACT(A63,$A$25),1,0),IF(EXACT(A63,$A$26),1,0),IF(EXACT(A63,$A$27),1,0),IF(EXACT(A63,$A$28),1,0),IF(EXACT(A63,$A$29),1,0),IF(EXACT(A63,$A$30),1,0),IF(EXACT(A63,$A$31),1,0),IF(EXACT(A63,$A$32),1,0),IF(EXACT(A63,$A$33),1,0),IF(EXACT(A63,$A$34),1,0),IF(EXACT(A63,$A$35),1,0),IF(EXACT(A63,$A$36),1,0),IF(EXACT(A63,$A$37),1,0),IF(EXACT(A63,$A$38),1,0),IF(EXACT(A63,$A$39),1,0),IF(EXACT(A63,$A$40),1,0),IF(EXACT(A63,$A$41),1,0),IF(EXACT(A63,$A$42),1,0),IF(EXACT(A63,$A$43),1,0),IF(EXACT(A63,$A$44),1,0),IF(EXACT(A63,$A$45),1,0),IF(EXACT(A63,$A$46),1,0),IF(EXACT(A63,$A$47),1,0),IF(EXACT(A63,$A$48),1,0),IF(EXACT(A63,$A$49),1,0),IF(EXACT(A63,$A$50),1,0),IF(EXACT(A63,$A$51),1,0),IF(EXACT(A63,$A$52),1,0),IF(EXACT(A63,$A$53),1,0),IF(EXACT(A63,$A$54),1,0),IF(EXACT(A63,$A$55),1,0),IF(EXACT(A63,$A$56),1,0),IF(EXACT(A63,$A$57),1,0),IF(EXACT(A63,$A$58),1,0),IF(EXACT(A63,$A$59),1,0),IF(EXACT(A63,$A$60),1,0),IF(EXACT(A63,$A$61),1,0),IF(EXACT(A63,$A$62),1,0),IF(EXACT(A63,$A$63),1,0))=1,1,0))</x:f>
      </x:c>
      <x:c r="D63" s="3" t="str">
        <x:f>IF(B63="","",IF(SUM(IF(EXACT(B63,$B$8),1,0),IF(EXACT(B63,$B$9),1,0),IF(EXACT(B63,$B$10),1,0),IF(EXACT(B63,$B$11),1,0),IF(EXACT(B63,$B$12),1,0),IF(EXACT(B63,$B$13),1,0),IF(EXACT(B63,$B$14),1,0),IF(EXACT(B63,$B$15),1,0),IF(EXACT(B63,$B$16),1,0),IF(EXACT(B63,$B$17),1,0),IF(EXACT(B63,$B$18),1,0),IF(EXACT(B63,$B$19),1,0),IF(EXACT(B63,$B$20),1,0),IF(EXACT(B63,$B$21),1,0),IF(EXACT(B63,$B$22),1,0),IF(EXACT(B63,$B$23),1,0),IF(EXACT(B63,$B$24),1,0),IF(EXACT(B63,$B$25),1,0),IF(EXACT(B63,$B$26),1,0),IF(EXACT(B63,$B$27),1,0),IF(EXACT(B63,$B$28),1,0),IF(EXACT(B63,$B$29),1,0),IF(EXACT(B63,$B$30),1,0),IF(EXACT(B63,$B$31),1,0),IF(EXACT(B63,$B$32),1,0),IF(EXACT(B63,$B$33),1,0),IF(EXACT(B63,$B$34),1,0),IF(EXACT(B63,$B$35),1,0),IF(EXACT(B63,$B$36),1,0),IF(EXACT(B63,$B$37),1,0),IF(EXACT(B63,$B$38),1,0),IF(EXACT(B63,$B$39),1,0),IF(EXACT(B63,$B$40),1,0),IF(EXACT(B63,$B$41),1,0),IF(EXACT(B63,$B$42),1,0),IF(EXACT(B63,$B$43),1,0),IF(EXACT(B63,$B$44),1,0),IF(EXACT(B63,$B$45),1,0),IF(EXACT(B63,$B$46),1,0),IF(EXACT(B63,$B$47),1,0),IF(EXACT(B63,$B$48),1,0),IF(EXACT(B63,$B$49),1,0),IF(EXACT(B63,$B$50),1,0),IF(EXACT(B63,$B$51),1,0),IF(EXACT(B63,$B$52),1,0),IF(EXACT(B63,$B$53),1,0),IF(EXACT(B63,$B$54),1,0),IF(EXACT(B63,$B$55),1,0),IF(EXACT(B63,$B$56),1,0),IF(EXACT(B63,$B$57),1,0),IF(EXACT(B63,$B$58),1,0),IF(EXACT(B63,$B$59),1,0),IF(EXACT(B63,$B$60),1,0),IF(EXACT(B63,$B$61),1,0),IF(EXACT(B63,$B$62),1,0),IF(EXACT(B63,$B$63),1,0))=1,1,0))</x:f>
      </x:c>
      <x:c r="E63" s="3" t="str">
        <x:f>IF(A63="","",IF(C63=0,0,IF(SUM(IF(EXACT(A63,$B$8),1,0),IF(EXACT(A63,$B$9),1,0),IF(EXACT(A63,$B$10),1,0),IF(EXACT(A63,$B$11),1,0),IF(EXACT(A63,$B$12),1,0),IF(EXACT(A63,$B$13),1,0),IF(EXACT(A63,$B$14),1,0),IF(EXACT(A63,$B$15),1,0),IF(EXACT(A63,$B$16),1,0),IF(EXACT(A63,$B$17),1,0),IF(EXACT(A63,$B$18),1,0),IF(EXACT(A63,$B$19),1,0),IF(EXACT(A63,$B$20),1,0),IF(EXACT(A63,$B$21),1,0),IF(EXACT(A63,$B$22),1,0),IF(EXACT(A63,$B$23),1,0),IF(EXACT(A63,$B$24),1,0),IF(EXACT(A63,$B$25),1,0),IF(EXACT(A63,$B$26),1,0),IF(EXACT(A63,$B$27),1,0),IF(EXACT(A63,$B$28),1,0),IF(EXACT(A63,$B$29),1,0),IF(EXACT(A63,$B$30),1,0),IF(EXACT(A63,$B$31),1,0),IF(EXACT(A63,$B$32),1,0),IF(EXACT(A63,$B$33),1,0),IF(EXACT(A63,$B$34),1,0),IF(EXACT(A63,$B$35),1,0),IF(EXACT(A63,$B$36),1,0),IF(EXACT(A63,$B$37),1,0),IF(EXACT(A63,$B$38),1,0),IF(EXACT(A63,$B$39),1,0),IF(EXACT(A63,$B$40),1,0),IF(EXACT(A63,$B$41),1,0),IF(EXACT(A63,$B$42),1,0),IF(EXACT(A63,$B$43),1,0),IF(EXACT(A63,$B$44),1,0),IF(EXACT(A63,$B$45),1,0),IF(EXACT(A63,$B$46),1,0),IF(EXACT(A63,$B$47),1,0),IF(EXACT(A63,$B$48),1,0),IF(EXACT(A63,$B$49),1,0),IF(EXACT(A63,$B$50),1,0),IF(EXACT(A63,$B$51),1,0),IF(EXACT(A63,$B$52),1,0),IF(EXACT(A63,$B$53),1,0),IF(EXACT(A63,$B$54),1,0),IF(EXACT(A63,$B$55),1,0),IF(EXACT(A63,$B$56),1,0),IF(EXACT(A63,$B$57),1,0),IF(EXACT(A63,$B$58),1,0),IF(EXACT(A63,$B$59),1,0),IF(EXACT(A63,$B$60),1,0),IF(EXACT(A63,$B$61),1,0),IF(EXACT(A63,$B$62),1,0),IF(EXACT(A63,$B$63),1,0),IF(EXACT(A63,$B$64),1,0),IF(EXACT(A63,$B$65),1,0),IF(EXACT(A63,$B$66),1,0),IF(EXACT(A63,$B$67),1,0),IF(EXACT(A63,$B$68),1,0),IF(EXACT(A63,$B$69),1,0),IF(EXACT(A63,$B$70),1,0),IF(EXACT(A63,$B$71),1,0),IF(EXACT(A63,$B$72),1,0),IF(EXACT(A63,$B$73),1,0),IF(EXACT(A63,$B$74),1,0),IF(EXACT(A63,$B$75),1,0),IF(EXACT(A63,$B$76),1,0),IF(EXACT(A63,$B$77),1,0),IF(EXACT(A63,$B$78),1,0),IF(EXACT(A63,$B$79),1,0),IF(EXACT(A63,$B$80),1,0),IF(EXACT(A63,$B$81),1,0),IF(EXACT(A63,$B$82),1,0),IF(EXACT(A63,$B$83),1,0),IF(EXACT(A63,$B$84),1,0),IF(EXACT(A63,$B$85),1,0),IF(EXACT(A63,$B$86),1,0),IF(EXACT(A63,$B$87),1,0),IF(EXACT(A63,$B$88),1,0),IF(EXACT(A63,$B$89),1,0),IF(EXACT(A63,$B$90),1,0),IF(EXACT(A63,$B$91),1,0),IF(EXACT(A63,$B$92),1,0),IF(EXACT(A63,$B$93),1,0),IF(EXACT(A63,$B$94),1,0),IF(EXACT(A63,$B$95),1,0),IF(EXACT(A63,$B$96),1,0),IF(EXACT(A63,$B$97),1,0),IF(EXACT(A63,$B$98),1,0),IF(EXACT(A63,$B$99),1,0),IF(EXACT(A63,$B$100),1,0),IF(EXACT(A63,$B$101),1,0),IF(EXACT(A63,$B$102),1,0),IF(EXACT(A63,$B$103),1,0),IF(EXACT(A63,$B$104),1,0),IF(EXACT(A63,$B$105),1,0),IF(EXACT(A63,$B$106),1,0),IF(EXACT(A63,$B$107),1,0))&gt;0,1,0)))</x:f>
      </x:c>
      <x:c r="F63" s="3" t="str">
        <x:f>IF(A63="","",IF(C63=0,"Duplicate ignored",IF(E63=1,"Retained","Absent; review record")))</x:f>
      </x:c>
    </x:row>
    <x:row r="64" ht="36" customHeight="1">
      <x:c r="A64" s="30"/>
      <x:c r="B64" s="30"/>
      <x:c r="C64" s="3" t="str">
        <x:f>IF(A64="","",IF(SUM(IF(EXACT(A64,$A$8),1,0),IF(EXACT(A64,$A$9),1,0),IF(EXACT(A64,$A$10),1,0),IF(EXACT(A64,$A$11),1,0),IF(EXACT(A64,$A$12),1,0),IF(EXACT(A64,$A$13),1,0),IF(EXACT(A64,$A$14),1,0),IF(EXACT(A64,$A$15),1,0),IF(EXACT(A64,$A$16),1,0),IF(EXACT(A64,$A$17),1,0),IF(EXACT(A64,$A$18),1,0),IF(EXACT(A64,$A$19),1,0),IF(EXACT(A64,$A$20),1,0),IF(EXACT(A64,$A$21),1,0),IF(EXACT(A64,$A$22),1,0),IF(EXACT(A64,$A$23),1,0),IF(EXACT(A64,$A$24),1,0),IF(EXACT(A64,$A$25),1,0),IF(EXACT(A64,$A$26),1,0),IF(EXACT(A64,$A$27),1,0),IF(EXACT(A64,$A$28),1,0),IF(EXACT(A64,$A$29),1,0),IF(EXACT(A64,$A$30),1,0),IF(EXACT(A64,$A$31),1,0),IF(EXACT(A64,$A$32),1,0),IF(EXACT(A64,$A$33),1,0),IF(EXACT(A64,$A$34),1,0),IF(EXACT(A64,$A$35),1,0),IF(EXACT(A64,$A$36),1,0),IF(EXACT(A64,$A$37),1,0),IF(EXACT(A64,$A$38),1,0),IF(EXACT(A64,$A$39),1,0),IF(EXACT(A64,$A$40),1,0),IF(EXACT(A64,$A$41),1,0),IF(EXACT(A64,$A$42),1,0),IF(EXACT(A64,$A$43),1,0),IF(EXACT(A64,$A$44),1,0),IF(EXACT(A64,$A$45),1,0),IF(EXACT(A64,$A$46),1,0),IF(EXACT(A64,$A$47),1,0),IF(EXACT(A64,$A$48),1,0),IF(EXACT(A64,$A$49),1,0),IF(EXACT(A64,$A$50),1,0),IF(EXACT(A64,$A$51),1,0),IF(EXACT(A64,$A$52),1,0),IF(EXACT(A64,$A$53),1,0),IF(EXACT(A64,$A$54),1,0),IF(EXACT(A64,$A$55),1,0),IF(EXACT(A64,$A$56),1,0),IF(EXACT(A64,$A$57),1,0),IF(EXACT(A64,$A$58),1,0),IF(EXACT(A64,$A$59),1,0),IF(EXACT(A64,$A$60),1,0),IF(EXACT(A64,$A$61),1,0),IF(EXACT(A64,$A$62),1,0),IF(EXACT(A64,$A$63),1,0),IF(EXACT(A64,$A$64),1,0))=1,1,0))</x:f>
      </x:c>
      <x:c r="D64" s="3" t="str">
        <x:f>IF(B64="","",IF(SUM(IF(EXACT(B64,$B$8),1,0),IF(EXACT(B64,$B$9),1,0),IF(EXACT(B64,$B$10),1,0),IF(EXACT(B64,$B$11),1,0),IF(EXACT(B64,$B$12),1,0),IF(EXACT(B64,$B$13),1,0),IF(EXACT(B64,$B$14),1,0),IF(EXACT(B64,$B$15),1,0),IF(EXACT(B64,$B$16),1,0),IF(EXACT(B64,$B$17),1,0),IF(EXACT(B64,$B$18),1,0),IF(EXACT(B64,$B$19),1,0),IF(EXACT(B64,$B$20),1,0),IF(EXACT(B64,$B$21),1,0),IF(EXACT(B64,$B$22),1,0),IF(EXACT(B64,$B$23),1,0),IF(EXACT(B64,$B$24),1,0),IF(EXACT(B64,$B$25),1,0),IF(EXACT(B64,$B$26),1,0),IF(EXACT(B64,$B$27),1,0),IF(EXACT(B64,$B$28),1,0),IF(EXACT(B64,$B$29),1,0),IF(EXACT(B64,$B$30),1,0),IF(EXACT(B64,$B$31),1,0),IF(EXACT(B64,$B$32),1,0),IF(EXACT(B64,$B$33),1,0),IF(EXACT(B64,$B$34),1,0),IF(EXACT(B64,$B$35),1,0),IF(EXACT(B64,$B$36),1,0),IF(EXACT(B64,$B$37),1,0),IF(EXACT(B64,$B$38),1,0),IF(EXACT(B64,$B$39),1,0),IF(EXACT(B64,$B$40),1,0),IF(EXACT(B64,$B$41),1,0),IF(EXACT(B64,$B$42),1,0),IF(EXACT(B64,$B$43),1,0),IF(EXACT(B64,$B$44),1,0),IF(EXACT(B64,$B$45),1,0),IF(EXACT(B64,$B$46),1,0),IF(EXACT(B64,$B$47),1,0),IF(EXACT(B64,$B$48),1,0),IF(EXACT(B64,$B$49),1,0),IF(EXACT(B64,$B$50),1,0),IF(EXACT(B64,$B$51),1,0),IF(EXACT(B64,$B$52),1,0),IF(EXACT(B64,$B$53),1,0),IF(EXACT(B64,$B$54),1,0),IF(EXACT(B64,$B$55),1,0),IF(EXACT(B64,$B$56),1,0),IF(EXACT(B64,$B$57),1,0),IF(EXACT(B64,$B$58),1,0),IF(EXACT(B64,$B$59),1,0),IF(EXACT(B64,$B$60),1,0),IF(EXACT(B64,$B$61),1,0),IF(EXACT(B64,$B$62),1,0),IF(EXACT(B64,$B$63),1,0),IF(EXACT(B64,$B$64),1,0))=1,1,0))</x:f>
      </x:c>
      <x:c r="E64" s="3" t="str">
        <x:f>IF(A64="","",IF(C64=0,0,IF(SUM(IF(EXACT(A64,$B$8),1,0),IF(EXACT(A64,$B$9),1,0),IF(EXACT(A64,$B$10),1,0),IF(EXACT(A64,$B$11),1,0),IF(EXACT(A64,$B$12),1,0),IF(EXACT(A64,$B$13),1,0),IF(EXACT(A64,$B$14),1,0),IF(EXACT(A64,$B$15),1,0),IF(EXACT(A64,$B$16),1,0),IF(EXACT(A64,$B$17),1,0),IF(EXACT(A64,$B$18),1,0),IF(EXACT(A64,$B$19),1,0),IF(EXACT(A64,$B$20),1,0),IF(EXACT(A64,$B$21),1,0),IF(EXACT(A64,$B$22),1,0),IF(EXACT(A64,$B$23),1,0),IF(EXACT(A64,$B$24),1,0),IF(EXACT(A64,$B$25),1,0),IF(EXACT(A64,$B$26),1,0),IF(EXACT(A64,$B$27),1,0),IF(EXACT(A64,$B$28),1,0),IF(EXACT(A64,$B$29),1,0),IF(EXACT(A64,$B$30),1,0),IF(EXACT(A64,$B$31),1,0),IF(EXACT(A64,$B$32),1,0),IF(EXACT(A64,$B$33),1,0),IF(EXACT(A64,$B$34),1,0),IF(EXACT(A64,$B$35),1,0),IF(EXACT(A64,$B$36),1,0),IF(EXACT(A64,$B$37),1,0),IF(EXACT(A64,$B$38),1,0),IF(EXACT(A64,$B$39),1,0),IF(EXACT(A64,$B$40),1,0),IF(EXACT(A64,$B$41),1,0),IF(EXACT(A64,$B$42),1,0),IF(EXACT(A64,$B$43),1,0),IF(EXACT(A64,$B$44),1,0),IF(EXACT(A64,$B$45),1,0),IF(EXACT(A64,$B$46),1,0),IF(EXACT(A64,$B$47),1,0),IF(EXACT(A64,$B$48),1,0),IF(EXACT(A64,$B$49),1,0),IF(EXACT(A64,$B$50),1,0),IF(EXACT(A64,$B$51),1,0),IF(EXACT(A64,$B$52),1,0),IF(EXACT(A64,$B$53),1,0),IF(EXACT(A64,$B$54),1,0),IF(EXACT(A64,$B$55),1,0),IF(EXACT(A64,$B$56),1,0),IF(EXACT(A64,$B$57),1,0),IF(EXACT(A64,$B$58),1,0),IF(EXACT(A64,$B$59),1,0),IF(EXACT(A64,$B$60),1,0),IF(EXACT(A64,$B$61),1,0),IF(EXACT(A64,$B$62),1,0),IF(EXACT(A64,$B$63),1,0),IF(EXACT(A64,$B$64),1,0),IF(EXACT(A64,$B$65),1,0),IF(EXACT(A64,$B$66),1,0),IF(EXACT(A64,$B$67),1,0),IF(EXACT(A64,$B$68),1,0),IF(EXACT(A64,$B$69),1,0),IF(EXACT(A64,$B$70),1,0),IF(EXACT(A64,$B$71),1,0),IF(EXACT(A64,$B$72),1,0),IF(EXACT(A64,$B$73),1,0),IF(EXACT(A64,$B$74),1,0),IF(EXACT(A64,$B$75),1,0),IF(EXACT(A64,$B$76),1,0),IF(EXACT(A64,$B$77),1,0),IF(EXACT(A64,$B$78),1,0),IF(EXACT(A64,$B$79),1,0),IF(EXACT(A64,$B$80),1,0),IF(EXACT(A64,$B$81),1,0),IF(EXACT(A64,$B$82),1,0),IF(EXACT(A64,$B$83),1,0),IF(EXACT(A64,$B$84),1,0),IF(EXACT(A64,$B$85),1,0),IF(EXACT(A64,$B$86),1,0),IF(EXACT(A64,$B$87),1,0),IF(EXACT(A64,$B$88),1,0),IF(EXACT(A64,$B$89),1,0),IF(EXACT(A64,$B$90),1,0),IF(EXACT(A64,$B$91),1,0),IF(EXACT(A64,$B$92),1,0),IF(EXACT(A64,$B$93),1,0),IF(EXACT(A64,$B$94),1,0),IF(EXACT(A64,$B$95),1,0),IF(EXACT(A64,$B$96),1,0),IF(EXACT(A64,$B$97),1,0),IF(EXACT(A64,$B$98),1,0),IF(EXACT(A64,$B$99),1,0),IF(EXACT(A64,$B$100),1,0),IF(EXACT(A64,$B$101),1,0),IF(EXACT(A64,$B$102),1,0),IF(EXACT(A64,$B$103),1,0),IF(EXACT(A64,$B$104),1,0),IF(EXACT(A64,$B$105),1,0),IF(EXACT(A64,$B$106),1,0),IF(EXACT(A64,$B$107),1,0))&gt;0,1,0)))</x:f>
      </x:c>
      <x:c r="F64" s="3" t="str">
        <x:f>IF(A64="","",IF(C64=0,"Duplicate ignored",IF(E64=1,"Retained","Absent; review record")))</x:f>
      </x:c>
    </x:row>
    <x:row r="65" ht="36" customHeight="1">
      <x:c r="A65" s="30"/>
      <x:c r="B65" s="30"/>
      <x:c r="C65" s="3" t="str">
        <x:f>IF(A65="","",IF(SUM(IF(EXACT(A65,$A$8),1,0),IF(EXACT(A65,$A$9),1,0),IF(EXACT(A65,$A$10),1,0),IF(EXACT(A65,$A$11),1,0),IF(EXACT(A65,$A$12),1,0),IF(EXACT(A65,$A$13),1,0),IF(EXACT(A65,$A$14),1,0),IF(EXACT(A65,$A$15),1,0),IF(EXACT(A65,$A$16),1,0),IF(EXACT(A65,$A$17),1,0),IF(EXACT(A65,$A$18),1,0),IF(EXACT(A65,$A$19),1,0),IF(EXACT(A65,$A$20),1,0),IF(EXACT(A65,$A$21),1,0),IF(EXACT(A65,$A$22),1,0),IF(EXACT(A65,$A$23),1,0),IF(EXACT(A65,$A$24),1,0),IF(EXACT(A65,$A$25),1,0),IF(EXACT(A65,$A$26),1,0),IF(EXACT(A65,$A$27),1,0),IF(EXACT(A65,$A$28),1,0),IF(EXACT(A65,$A$29),1,0),IF(EXACT(A65,$A$30),1,0),IF(EXACT(A65,$A$31),1,0),IF(EXACT(A65,$A$32),1,0),IF(EXACT(A65,$A$33),1,0),IF(EXACT(A65,$A$34),1,0),IF(EXACT(A65,$A$35),1,0),IF(EXACT(A65,$A$36),1,0),IF(EXACT(A65,$A$37),1,0),IF(EXACT(A65,$A$38),1,0),IF(EXACT(A65,$A$39),1,0),IF(EXACT(A65,$A$40),1,0),IF(EXACT(A65,$A$41),1,0),IF(EXACT(A65,$A$42),1,0),IF(EXACT(A65,$A$43),1,0),IF(EXACT(A65,$A$44),1,0),IF(EXACT(A65,$A$45),1,0),IF(EXACT(A65,$A$46),1,0),IF(EXACT(A65,$A$47),1,0),IF(EXACT(A65,$A$48),1,0),IF(EXACT(A65,$A$49),1,0),IF(EXACT(A65,$A$50),1,0),IF(EXACT(A65,$A$51),1,0),IF(EXACT(A65,$A$52),1,0),IF(EXACT(A65,$A$53),1,0),IF(EXACT(A65,$A$54),1,0),IF(EXACT(A65,$A$55),1,0),IF(EXACT(A65,$A$56),1,0),IF(EXACT(A65,$A$57),1,0),IF(EXACT(A65,$A$58),1,0),IF(EXACT(A65,$A$59),1,0),IF(EXACT(A65,$A$60),1,0),IF(EXACT(A65,$A$61),1,0),IF(EXACT(A65,$A$62),1,0),IF(EXACT(A65,$A$63),1,0),IF(EXACT(A65,$A$64),1,0),IF(EXACT(A65,$A$65),1,0))=1,1,0))</x:f>
      </x:c>
      <x:c r="D65" s="3" t="str">
        <x:f>IF(B65="","",IF(SUM(IF(EXACT(B65,$B$8),1,0),IF(EXACT(B65,$B$9),1,0),IF(EXACT(B65,$B$10),1,0),IF(EXACT(B65,$B$11),1,0),IF(EXACT(B65,$B$12),1,0),IF(EXACT(B65,$B$13),1,0),IF(EXACT(B65,$B$14),1,0),IF(EXACT(B65,$B$15),1,0),IF(EXACT(B65,$B$16),1,0),IF(EXACT(B65,$B$17),1,0),IF(EXACT(B65,$B$18),1,0),IF(EXACT(B65,$B$19),1,0),IF(EXACT(B65,$B$20),1,0),IF(EXACT(B65,$B$21),1,0),IF(EXACT(B65,$B$22),1,0),IF(EXACT(B65,$B$23),1,0),IF(EXACT(B65,$B$24),1,0),IF(EXACT(B65,$B$25),1,0),IF(EXACT(B65,$B$26),1,0),IF(EXACT(B65,$B$27),1,0),IF(EXACT(B65,$B$28),1,0),IF(EXACT(B65,$B$29),1,0),IF(EXACT(B65,$B$30),1,0),IF(EXACT(B65,$B$31),1,0),IF(EXACT(B65,$B$32),1,0),IF(EXACT(B65,$B$33),1,0),IF(EXACT(B65,$B$34),1,0),IF(EXACT(B65,$B$35),1,0),IF(EXACT(B65,$B$36),1,0),IF(EXACT(B65,$B$37),1,0),IF(EXACT(B65,$B$38),1,0),IF(EXACT(B65,$B$39),1,0),IF(EXACT(B65,$B$40),1,0),IF(EXACT(B65,$B$41),1,0),IF(EXACT(B65,$B$42),1,0),IF(EXACT(B65,$B$43),1,0),IF(EXACT(B65,$B$44),1,0),IF(EXACT(B65,$B$45),1,0),IF(EXACT(B65,$B$46),1,0),IF(EXACT(B65,$B$47),1,0),IF(EXACT(B65,$B$48),1,0),IF(EXACT(B65,$B$49),1,0),IF(EXACT(B65,$B$50),1,0),IF(EXACT(B65,$B$51),1,0),IF(EXACT(B65,$B$52),1,0),IF(EXACT(B65,$B$53),1,0),IF(EXACT(B65,$B$54),1,0),IF(EXACT(B65,$B$55),1,0),IF(EXACT(B65,$B$56),1,0),IF(EXACT(B65,$B$57),1,0),IF(EXACT(B65,$B$58),1,0),IF(EXACT(B65,$B$59),1,0),IF(EXACT(B65,$B$60),1,0),IF(EXACT(B65,$B$61),1,0),IF(EXACT(B65,$B$62),1,0),IF(EXACT(B65,$B$63),1,0),IF(EXACT(B65,$B$64),1,0),IF(EXACT(B65,$B$65),1,0))=1,1,0))</x:f>
      </x:c>
      <x:c r="E65" s="3" t="str">
        <x:f>IF(A65="","",IF(C65=0,0,IF(SUM(IF(EXACT(A65,$B$8),1,0),IF(EXACT(A65,$B$9),1,0),IF(EXACT(A65,$B$10),1,0),IF(EXACT(A65,$B$11),1,0),IF(EXACT(A65,$B$12),1,0),IF(EXACT(A65,$B$13),1,0),IF(EXACT(A65,$B$14),1,0),IF(EXACT(A65,$B$15),1,0),IF(EXACT(A65,$B$16),1,0),IF(EXACT(A65,$B$17),1,0),IF(EXACT(A65,$B$18),1,0),IF(EXACT(A65,$B$19),1,0),IF(EXACT(A65,$B$20),1,0),IF(EXACT(A65,$B$21),1,0),IF(EXACT(A65,$B$22),1,0),IF(EXACT(A65,$B$23),1,0),IF(EXACT(A65,$B$24),1,0),IF(EXACT(A65,$B$25),1,0),IF(EXACT(A65,$B$26),1,0),IF(EXACT(A65,$B$27),1,0),IF(EXACT(A65,$B$28),1,0),IF(EXACT(A65,$B$29),1,0),IF(EXACT(A65,$B$30),1,0),IF(EXACT(A65,$B$31),1,0),IF(EXACT(A65,$B$32),1,0),IF(EXACT(A65,$B$33),1,0),IF(EXACT(A65,$B$34),1,0),IF(EXACT(A65,$B$35),1,0),IF(EXACT(A65,$B$36),1,0),IF(EXACT(A65,$B$37),1,0),IF(EXACT(A65,$B$38),1,0),IF(EXACT(A65,$B$39),1,0),IF(EXACT(A65,$B$40),1,0),IF(EXACT(A65,$B$41),1,0),IF(EXACT(A65,$B$42),1,0),IF(EXACT(A65,$B$43),1,0),IF(EXACT(A65,$B$44),1,0),IF(EXACT(A65,$B$45),1,0),IF(EXACT(A65,$B$46),1,0),IF(EXACT(A65,$B$47),1,0),IF(EXACT(A65,$B$48),1,0),IF(EXACT(A65,$B$49),1,0),IF(EXACT(A65,$B$50),1,0),IF(EXACT(A65,$B$51),1,0),IF(EXACT(A65,$B$52),1,0),IF(EXACT(A65,$B$53),1,0),IF(EXACT(A65,$B$54),1,0),IF(EXACT(A65,$B$55),1,0),IF(EXACT(A65,$B$56),1,0),IF(EXACT(A65,$B$57),1,0),IF(EXACT(A65,$B$58),1,0),IF(EXACT(A65,$B$59),1,0),IF(EXACT(A65,$B$60),1,0),IF(EXACT(A65,$B$61),1,0),IF(EXACT(A65,$B$62),1,0),IF(EXACT(A65,$B$63),1,0),IF(EXACT(A65,$B$64),1,0),IF(EXACT(A65,$B$65),1,0),IF(EXACT(A65,$B$66),1,0),IF(EXACT(A65,$B$67),1,0),IF(EXACT(A65,$B$68),1,0),IF(EXACT(A65,$B$69),1,0),IF(EXACT(A65,$B$70),1,0),IF(EXACT(A65,$B$71),1,0),IF(EXACT(A65,$B$72),1,0),IF(EXACT(A65,$B$73),1,0),IF(EXACT(A65,$B$74),1,0),IF(EXACT(A65,$B$75),1,0),IF(EXACT(A65,$B$76),1,0),IF(EXACT(A65,$B$77),1,0),IF(EXACT(A65,$B$78),1,0),IF(EXACT(A65,$B$79),1,0),IF(EXACT(A65,$B$80),1,0),IF(EXACT(A65,$B$81),1,0),IF(EXACT(A65,$B$82),1,0),IF(EXACT(A65,$B$83),1,0),IF(EXACT(A65,$B$84),1,0),IF(EXACT(A65,$B$85),1,0),IF(EXACT(A65,$B$86),1,0),IF(EXACT(A65,$B$87),1,0),IF(EXACT(A65,$B$88),1,0),IF(EXACT(A65,$B$89),1,0),IF(EXACT(A65,$B$90),1,0),IF(EXACT(A65,$B$91),1,0),IF(EXACT(A65,$B$92),1,0),IF(EXACT(A65,$B$93),1,0),IF(EXACT(A65,$B$94),1,0),IF(EXACT(A65,$B$95),1,0),IF(EXACT(A65,$B$96),1,0),IF(EXACT(A65,$B$97),1,0),IF(EXACT(A65,$B$98),1,0),IF(EXACT(A65,$B$99),1,0),IF(EXACT(A65,$B$100),1,0),IF(EXACT(A65,$B$101),1,0),IF(EXACT(A65,$B$102),1,0),IF(EXACT(A65,$B$103),1,0),IF(EXACT(A65,$B$104),1,0),IF(EXACT(A65,$B$105),1,0),IF(EXACT(A65,$B$106),1,0),IF(EXACT(A65,$B$107),1,0))&gt;0,1,0)))</x:f>
      </x:c>
      <x:c r="F65" s="3" t="str">
        <x:f>IF(A65="","",IF(C65=0,"Duplicate ignored",IF(E65=1,"Retained","Absent; review record")))</x:f>
      </x:c>
    </x:row>
    <x:row r="66" ht="36" customHeight="1">
      <x:c r="A66" s="30"/>
      <x:c r="B66" s="30"/>
      <x:c r="C66" s="3" t="str">
        <x:f>IF(A66="","",IF(SUM(IF(EXACT(A66,$A$8),1,0),IF(EXACT(A66,$A$9),1,0),IF(EXACT(A66,$A$10),1,0),IF(EXACT(A66,$A$11),1,0),IF(EXACT(A66,$A$12),1,0),IF(EXACT(A66,$A$13),1,0),IF(EXACT(A66,$A$14),1,0),IF(EXACT(A66,$A$15),1,0),IF(EXACT(A66,$A$16),1,0),IF(EXACT(A66,$A$17),1,0),IF(EXACT(A66,$A$18),1,0),IF(EXACT(A66,$A$19),1,0),IF(EXACT(A66,$A$20),1,0),IF(EXACT(A66,$A$21),1,0),IF(EXACT(A66,$A$22),1,0),IF(EXACT(A66,$A$23),1,0),IF(EXACT(A66,$A$24),1,0),IF(EXACT(A66,$A$25),1,0),IF(EXACT(A66,$A$26),1,0),IF(EXACT(A66,$A$27),1,0),IF(EXACT(A66,$A$28),1,0),IF(EXACT(A66,$A$29),1,0),IF(EXACT(A66,$A$30),1,0),IF(EXACT(A66,$A$31),1,0),IF(EXACT(A66,$A$32),1,0),IF(EXACT(A66,$A$33),1,0),IF(EXACT(A66,$A$34),1,0),IF(EXACT(A66,$A$35),1,0),IF(EXACT(A66,$A$36),1,0),IF(EXACT(A66,$A$37),1,0),IF(EXACT(A66,$A$38),1,0),IF(EXACT(A66,$A$39),1,0),IF(EXACT(A66,$A$40),1,0),IF(EXACT(A66,$A$41),1,0),IF(EXACT(A66,$A$42),1,0),IF(EXACT(A66,$A$43),1,0),IF(EXACT(A66,$A$44),1,0),IF(EXACT(A66,$A$45),1,0),IF(EXACT(A66,$A$46),1,0),IF(EXACT(A66,$A$47),1,0),IF(EXACT(A66,$A$48),1,0),IF(EXACT(A66,$A$49),1,0),IF(EXACT(A66,$A$50),1,0),IF(EXACT(A66,$A$51),1,0),IF(EXACT(A66,$A$52),1,0),IF(EXACT(A66,$A$53),1,0),IF(EXACT(A66,$A$54),1,0),IF(EXACT(A66,$A$55),1,0),IF(EXACT(A66,$A$56),1,0),IF(EXACT(A66,$A$57),1,0),IF(EXACT(A66,$A$58),1,0),IF(EXACT(A66,$A$59),1,0),IF(EXACT(A66,$A$60),1,0),IF(EXACT(A66,$A$61),1,0),IF(EXACT(A66,$A$62),1,0),IF(EXACT(A66,$A$63),1,0),IF(EXACT(A66,$A$64),1,0),IF(EXACT(A66,$A$65),1,0),IF(EXACT(A66,$A$66),1,0))=1,1,0))</x:f>
      </x:c>
      <x:c r="D66" s="3" t="str">
        <x:f>IF(B66="","",IF(SUM(IF(EXACT(B66,$B$8),1,0),IF(EXACT(B66,$B$9),1,0),IF(EXACT(B66,$B$10),1,0),IF(EXACT(B66,$B$11),1,0),IF(EXACT(B66,$B$12),1,0),IF(EXACT(B66,$B$13),1,0),IF(EXACT(B66,$B$14),1,0),IF(EXACT(B66,$B$15),1,0),IF(EXACT(B66,$B$16),1,0),IF(EXACT(B66,$B$17),1,0),IF(EXACT(B66,$B$18),1,0),IF(EXACT(B66,$B$19),1,0),IF(EXACT(B66,$B$20),1,0),IF(EXACT(B66,$B$21),1,0),IF(EXACT(B66,$B$22),1,0),IF(EXACT(B66,$B$23),1,0),IF(EXACT(B66,$B$24),1,0),IF(EXACT(B66,$B$25),1,0),IF(EXACT(B66,$B$26),1,0),IF(EXACT(B66,$B$27),1,0),IF(EXACT(B66,$B$28),1,0),IF(EXACT(B66,$B$29),1,0),IF(EXACT(B66,$B$30),1,0),IF(EXACT(B66,$B$31),1,0),IF(EXACT(B66,$B$32),1,0),IF(EXACT(B66,$B$33),1,0),IF(EXACT(B66,$B$34),1,0),IF(EXACT(B66,$B$35),1,0),IF(EXACT(B66,$B$36),1,0),IF(EXACT(B66,$B$37),1,0),IF(EXACT(B66,$B$38),1,0),IF(EXACT(B66,$B$39),1,0),IF(EXACT(B66,$B$40),1,0),IF(EXACT(B66,$B$41),1,0),IF(EXACT(B66,$B$42),1,0),IF(EXACT(B66,$B$43),1,0),IF(EXACT(B66,$B$44),1,0),IF(EXACT(B66,$B$45),1,0),IF(EXACT(B66,$B$46),1,0),IF(EXACT(B66,$B$47),1,0),IF(EXACT(B66,$B$48),1,0),IF(EXACT(B66,$B$49),1,0),IF(EXACT(B66,$B$50),1,0),IF(EXACT(B66,$B$51),1,0),IF(EXACT(B66,$B$52),1,0),IF(EXACT(B66,$B$53),1,0),IF(EXACT(B66,$B$54),1,0),IF(EXACT(B66,$B$55),1,0),IF(EXACT(B66,$B$56),1,0),IF(EXACT(B66,$B$57),1,0),IF(EXACT(B66,$B$58),1,0),IF(EXACT(B66,$B$59),1,0),IF(EXACT(B66,$B$60),1,0),IF(EXACT(B66,$B$61),1,0),IF(EXACT(B66,$B$62),1,0),IF(EXACT(B66,$B$63),1,0),IF(EXACT(B66,$B$64),1,0),IF(EXACT(B66,$B$65),1,0),IF(EXACT(B66,$B$66),1,0))=1,1,0))</x:f>
      </x:c>
      <x:c r="E66" s="3" t="str">
        <x:f>IF(A66="","",IF(C66=0,0,IF(SUM(IF(EXACT(A66,$B$8),1,0),IF(EXACT(A66,$B$9),1,0),IF(EXACT(A66,$B$10),1,0),IF(EXACT(A66,$B$11),1,0),IF(EXACT(A66,$B$12),1,0),IF(EXACT(A66,$B$13),1,0),IF(EXACT(A66,$B$14),1,0),IF(EXACT(A66,$B$15),1,0),IF(EXACT(A66,$B$16),1,0),IF(EXACT(A66,$B$17),1,0),IF(EXACT(A66,$B$18),1,0),IF(EXACT(A66,$B$19),1,0),IF(EXACT(A66,$B$20),1,0),IF(EXACT(A66,$B$21),1,0),IF(EXACT(A66,$B$22),1,0),IF(EXACT(A66,$B$23),1,0),IF(EXACT(A66,$B$24),1,0),IF(EXACT(A66,$B$25),1,0),IF(EXACT(A66,$B$26),1,0),IF(EXACT(A66,$B$27),1,0),IF(EXACT(A66,$B$28),1,0),IF(EXACT(A66,$B$29),1,0),IF(EXACT(A66,$B$30),1,0),IF(EXACT(A66,$B$31),1,0),IF(EXACT(A66,$B$32),1,0),IF(EXACT(A66,$B$33),1,0),IF(EXACT(A66,$B$34),1,0),IF(EXACT(A66,$B$35),1,0),IF(EXACT(A66,$B$36),1,0),IF(EXACT(A66,$B$37),1,0),IF(EXACT(A66,$B$38),1,0),IF(EXACT(A66,$B$39),1,0),IF(EXACT(A66,$B$40),1,0),IF(EXACT(A66,$B$41),1,0),IF(EXACT(A66,$B$42),1,0),IF(EXACT(A66,$B$43),1,0),IF(EXACT(A66,$B$44),1,0),IF(EXACT(A66,$B$45),1,0),IF(EXACT(A66,$B$46),1,0),IF(EXACT(A66,$B$47),1,0),IF(EXACT(A66,$B$48),1,0),IF(EXACT(A66,$B$49),1,0),IF(EXACT(A66,$B$50),1,0),IF(EXACT(A66,$B$51),1,0),IF(EXACT(A66,$B$52),1,0),IF(EXACT(A66,$B$53),1,0),IF(EXACT(A66,$B$54),1,0),IF(EXACT(A66,$B$55),1,0),IF(EXACT(A66,$B$56),1,0),IF(EXACT(A66,$B$57),1,0),IF(EXACT(A66,$B$58),1,0),IF(EXACT(A66,$B$59),1,0),IF(EXACT(A66,$B$60),1,0),IF(EXACT(A66,$B$61),1,0),IF(EXACT(A66,$B$62),1,0),IF(EXACT(A66,$B$63),1,0),IF(EXACT(A66,$B$64),1,0),IF(EXACT(A66,$B$65),1,0),IF(EXACT(A66,$B$66),1,0),IF(EXACT(A66,$B$67),1,0),IF(EXACT(A66,$B$68),1,0),IF(EXACT(A66,$B$69),1,0),IF(EXACT(A66,$B$70),1,0),IF(EXACT(A66,$B$71),1,0),IF(EXACT(A66,$B$72),1,0),IF(EXACT(A66,$B$73),1,0),IF(EXACT(A66,$B$74),1,0),IF(EXACT(A66,$B$75),1,0),IF(EXACT(A66,$B$76),1,0),IF(EXACT(A66,$B$77),1,0),IF(EXACT(A66,$B$78),1,0),IF(EXACT(A66,$B$79),1,0),IF(EXACT(A66,$B$80),1,0),IF(EXACT(A66,$B$81),1,0),IF(EXACT(A66,$B$82),1,0),IF(EXACT(A66,$B$83),1,0),IF(EXACT(A66,$B$84),1,0),IF(EXACT(A66,$B$85),1,0),IF(EXACT(A66,$B$86),1,0),IF(EXACT(A66,$B$87),1,0),IF(EXACT(A66,$B$88),1,0),IF(EXACT(A66,$B$89),1,0),IF(EXACT(A66,$B$90),1,0),IF(EXACT(A66,$B$91),1,0),IF(EXACT(A66,$B$92),1,0),IF(EXACT(A66,$B$93),1,0),IF(EXACT(A66,$B$94),1,0),IF(EXACT(A66,$B$95),1,0),IF(EXACT(A66,$B$96),1,0),IF(EXACT(A66,$B$97),1,0),IF(EXACT(A66,$B$98),1,0),IF(EXACT(A66,$B$99),1,0),IF(EXACT(A66,$B$100),1,0),IF(EXACT(A66,$B$101),1,0),IF(EXACT(A66,$B$102),1,0),IF(EXACT(A66,$B$103),1,0),IF(EXACT(A66,$B$104),1,0),IF(EXACT(A66,$B$105),1,0),IF(EXACT(A66,$B$106),1,0),IF(EXACT(A66,$B$107),1,0))&gt;0,1,0)))</x:f>
      </x:c>
      <x:c r="F66" s="3" t="str">
        <x:f>IF(A66="","",IF(C66=0,"Duplicate ignored",IF(E66=1,"Retained","Absent; review record")))</x:f>
      </x:c>
    </x:row>
    <x:row r="67" ht="36" customHeight="1">
      <x:c r="A67" s="30"/>
      <x:c r="B67" s="30"/>
      <x:c r="C67" s="3" t="str">
        <x:f>IF(A67="","",IF(SUM(IF(EXACT(A67,$A$8),1,0),IF(EXACT(A67,$A$9),1,0),IF(EXACT(A67,$A$10),1,0),IF(EXACT(A67,$A$11),1,0),IF(EXACT(A67,$A$12),1,0),IF(EXACT(A67,$A$13),1,0),IF(EXACT(A67,$A$14),1,0),IF(EXACT(A67,$A$15),1,0),IF(EXACT(A67,$A$16),1,0),IF(EXACT(A67,$A$17),1,0),IF(EXACT(A67,$A$18),1,0),IF(EXACT(A67,$A$19),1,0),IF(EXACT(A67,$A$20),1,0),IF(EXACT(A67,$A$21),1,0),IF(EXACT(A67,$A$22),1,0),IF(EXACT(A67,$A$23),1,0),IF(EXACT(A67,$A$24),1,0),IF(EXACT(A67,$A$25),1,0),IF(EXACT(A67,$A$26),1,0),IF(EXACT(A67,$A$27),1,0),IF(EXACT(A67,$A$28),1,0),IF(EXACT(A67,$A$29),1,0),IF(EXACT(A67,$A$30),1,0),IF(EXACT(A67,$A$31),1,0),IF(EXACT(A67,$A$32),1,0),IF(EXACT(A67,$A$33),1,0),IF(EXACT(A67,$A$34),1,0),IF(EXACT(A67,$A$35),1,0),IF(EXACT(A67,$A$36),1,0),IF(EXACT(A67,$A$37),1,0),IF(EXACT(A67,$A$38),1,0),IF(EXACT(A67,$A$39),1,0),IF(EXACT(A67,$A$40),1,0),IF(EXACT(A67,$A$41),1,0),IF(EXACT(A67,$A$42),1,0),IF(EXACT(A67,$A$43),1,0),IF(EXACT(A67,$A$44),1,0),IF(EXACT(A67,$A$45),1,0),IF(EXACT(A67,$A$46),1,0),IF(EXACT(A67,$A$47),1,0),IF(EXACT(A67,$A$48),1,0),IF(EXACT(A67,$A$49),1,0),IF(EXACT(A67,$A$50),1,0),IF(EXACT(A67,$A$51),1,0),IF(EXACT(A67,$A$52),1,0),IF(EXACT(A67,$A$53),1,0),IF(EXACT(A67,$A$54),1,0),IF(EXACT(A67,$A$55),1,0),IF(EXACT(A67,$A$56),1,0),IF(EXACT(A67,$A$57),1,0),IF(EXACT(A67,$A$58),1,0),IF(EXACT(A67,$A$59),1,0),IF(EXACT(A67,$A$60),1,0),IF(EXACT(A67,$A$61),1,0),IF(EXACT(A67,$A$62),1,0),IF(EXACT(A67,$A$63),1,0),IF(EXACT(A67,$A$64),1,0),IF(EXACT(A67,$A$65),1,0),IF(EXACT(A67,$A$66),1,0),IF(EXACT(A67,$A$67),1,0))=1,1,0))</x:f>
      </x:c>
      <x:c r="D67" s="3" t="str">
        <x:f>IF(B67="","",IF(SUM(IF(EXACT(B67,$B$8),1,0),IF(EXACT(B67,$B$9),1,0),IF(EXACT(B67,$B$10),1,0),IF(EXACT(B67,$B$11),1,0),IF(EXACT(B67,$B$12),1,0),IF(EXACT(B67,$B$13),1,0),IF(EXACT(B67,$B$14),1,0),IF(EXACT(B67,$B$15),1,0),IF(EXACT(B67,$B$16),1,0),IF(EXACT(B67,$B$17),1,0),IF(EXACT(B67,$B$18),1,0),IF(EXACT(B67,$B$19),1,0),IF(EXACT(B67,$B$20),1,0),IF(EXACT(B67,$B$21),1,0),IF(EXACT(B67,$B$22),1,0),IF(EXACT(B67,$B$23),1,0),IF(EXACT(B67,$B$24),1,0),IF(EXACT(B67,$B$25),1,0),IF(EXACT(B67,$B$26),1,0),IF(EXACT(B67,$B$27),1,0),IF(EXACT(B67,$B$28),1,0),IF(EXACT(B67,$B$29),1,0),IF(EXACT(B67,$B$30),1,0),IF(EXACT(B67,$B$31),1,0),IF(EXACT(B67,$B$32),1,0),IF(EXACT(B67,$B$33),1,0),IF(EXACT(B67,$B$34),1,0),IF(EXACT(B67,$B$35),1,0),IF(EXACT(B67,$B$36),1,0),IF(EXACT(B67,$B$37),1,0),IF(EXACT(B67,$B$38),1,0),IF(EXACT(B67,$B$39),1,0),IF(EXACT(B67,$B$40),1,0),IF(EXACT(B67,$B$41),1,0),IF(EXACT(B67,$B$42),1,0),IF(EXACT(B67,$B$43),1,0),IF(EXACT(B67,$B$44),1,0),IF(EXACT(B67,$B$45),1,0),IF(EXACT(B67,$B$46),1,0),IF(EXACT(B67,$B$47),1,0),IF(EXACT(B67,$B$48),1,0),IF(EXACT(B67,$B$49),1,0),IF(EXACT(B67,$B$50),1,0),IF(EXACT(B67,$B$51),1,0),IF(EXACT(B67,$B$52),1,0),IF(EXACT(B67,$B$53),1,0),IF(EXACT(B67,$B$54),1,0),IF(EXACT(B67,$B$55),1,0),IF(EXACT(B67,$B$56),1,0),IF(EXACT(B67,$B$57),1,0),IF(EXACT(B67,$B$58),1,0),IF(EXACT(B67,$B$59),1,0),IF(EXACT(B67,$B$60),1,0),IF(EXACT(B67,$B$61),1,0),IF(EXACT(B67,$B$62),1,0),IF(EXACT(B67,$B$63),1,0),IF(EXACT(B67,$B$64),1,0),IF(EXACT(B67,$B$65),1,0),IF(EXACT(B67,$B$66),1,0),IF(EXACT(B67,$B$67),1,0))=1,1,0))</x:f>
      </x:c>
      <x:c r="E67" s="3" t="str">
        <x:f>IF(A67="","",IF(C67=0,0,IF(SUM(IF(EXACT(A67,$B$8),1,0),IF(EXACT(A67,$B$9),1,0),IF(EXACT(A67,$B$10),1,0),IF(EXACT(A67,$B$11),1,0),IF(EXACT(A67,$B$12),1,0),IF(EXACT(A67,$B$13),1,0),IF(EXACT(A67,$B$14),1,0),IF(EXACT(A67,$B$15),1,0),IF(EXACT(A67,$B$16),1,0),IF(EXACT(A67,$B$17),1,0),IF(EXACT(A67,$B$18),1,0),IF(EXACT(A67,$B$19),1,0),IF(EXACT(A67,$B$20),1,0),IF(EXACT(A67,$B$21),1,0),IF(EXACT(A67,$B$22),1,0),IF(EXACT(A67,$B$23),1,0),IF(EXACT(A67,$B$24),1,0),IF(EXACT(A67,$B$25),1,0),IF(EXACT(A67,$B$26),1,0),IF(EXACT(A67,$B$27),1,0),IF(EXACT(A67,$B$28),1,0),IF(EXACT(A67,$B$29),1,0),IF(EXACT(A67,$B$30),1,0),IF(EXACT(A67,$B$31),1,0),IF(EXACT(A67,$B$32),1,0),IF(EXACT(A67,$B$33),1,0),IF(EXACT(A67,$B$34),1,0),IF(EXACT(A67,$B$35),1,0),IF(EXACT(A67,$B$36),1,0),IF(EXACT(A67,$B$37),1,0),IF(EXACT(A67,$B$38),1,0),IF(EXACT(A67,$B$39),1,0),IF(EXACT(A67,$B$40),1,0),IF(EXACT(A67,$B$41),1,0),IF(EXACT(A67,$B$42),1,0),IF(EXACT(A67,$B$43),1,0),IF(EXACT(A67,$B$44),1,0),IF(EXACT(A67,$B$45),1,0),IF(EXACT(A67,$B$46),1,0),IF(EXACT(A67,$B$47),1,0),IF(EXACT(A67,$B$48),1,0),IF(EXACT(A67,$B$49),1,0),IF(EXACT(A67,$B$50),1,0),IF(EXACT(A67,$B$51),1,0),IF(EXACT(A67,$B$52),1,0),IF(EXACT(A67,$B$53),1,0),IF(EXACT(A67,$B$54),1,0),IF(EXACT(A67,$B$55),1,0),IF(EXACT(A67,$B$56),1,0),IF(EXACT(A67,$B$57),1,0),IF(EXACT(A67,$B$58),1,0),IF(EXACT(A67,$B$59),1,0),IF(EXACT(A67,$B$60),1,0),IF(EXACT(A67,$B$61),1,0),IF(EXACT(A67,$B$62),1,0),IF(EXACT(A67,$B$63),1,0),IF(EXACT(A67,$B$64),1,0),IF(EXACT(A67,$B$65),1,0),IF(EXACT(A67,$B$66),1,0),IF(EXACT(A67,$B$67),1,0),IF(EXACT(A67,$B$68),1,0),IF(EXACT(A67,$B$69),1,0),IF(EXACT(A67,$B$70),1,0),IF(EXACT(A67,$B$71),1,0),IF(EXACT(A67,$B$72),1,0),IF(EXACT(A67,$B$73),1,0),IF(EXACT(A67,$B$74),1,0),IF(EXACT(A67,$B$75),1,0),IF(EXACT(A67,$B$76),1,0),IF(EXACT(A67,$B$77),1,0),IF(EXACT(A67,$B$78),1,0),IF(EXACT(A67,$B$79),1,0),IF(EXACT(A67,$B$80),1,0),IF(EXACT(A67,$B$81),1,0),IF(EXACT(A67,$B$82),1,0),IF(EXACT(A67,$B$83),1,0),IF(EXACT(A67,$B$84),1,0),IF(EXACT(A67,$B$85),1,0),IF(EXACT(A67,$B$86),1,0),IF(EXACT(A67,$B$87),1,0),IF(EXACT(A67,$B$88),1,0),IF(EXACT(A67,$B$89),1,0),IF(EXACT(A67,$B$90),1,0),IF(EXACT(A67,$B$91),1,0),IF(EXACT(A67,$B$92),1,0),IF(EXACT(A67,$B$93),1,0),IF(EXACT(A67,$B$94),1,0),IF(EXACT(A67,$B$95),1,0),IF(EXACT(A67,$B$96),1,0),IF(EXACT(A67,$B$97),1,0),IF(EXACT(A67,$B$98),1,0),IF(EXACT(A67,$B$99),1,0),IF(EXACT(A67,$B$100),1,0),IF(EXACT(A67,$B$101),1,0),IF(EXACT(A67,$B$102),1,0),IF(EXACT(A67,$B$103),1,0),IF(EXACT(A67,$B$104),1,0),IF(EXACT(A67,$B$105),1,0),IF(EXACT(A67,$B$106),1,0),IF(EXACT(A67,$B$107),1,0))&gt;0,1,0)))</x:f>
      </x:c>
      <x:c r="F67" s="3" t="str">
        <x:f>IF(A67="","",IF(C67=0,"Duplicate ignored",IF(E67=1,"Retained","Absent; review record")))</x:f>
      </x:c>
    </x:row>
    <x:row r="68" ht="36" customHeight="1">
      <x:c r="A68" s="30"/>
      <x:c r="B68" s="30"/>
      <x:c r="C68" s="3" t="str">
        <x:f>IF(A68="","",IF(SUM(IF(EXACT(A68,$A$8),1,0),IF(EXACT(A68,$A$9),1,0),IF(EXACT(A68,$A$10),1,0),IF(EXACT(A68,$A$11),1,0),IF(EXACT(A68,$A$12),1,0),IF(EXACT(A68,$A$13),1,0),IF(EXACT(A68,$A$14),1,0),IF(EXACT(A68,$A$15),1,0),IF(EXACT(A68,$A$16),1,0),IF(EXACT(A68,$A$17),1,0),IF(EXACT(A68,$A$18),1,0),IF(EXACT(A68,$A$19),1,0),IF(EXACT(A68,$A$20),1,0),IF(EXACT(A68,$A$21),1,0),IF(EXACT(A68,$A$22),1,0),IF(EXACT(A68,$A$23),1,0),IF(EXACT(A68,$A$24),1,0),IF(EXACT(A68,$A$25),1,0),IF(EXACT(A68,$A$26),1,0),IF(EXACT(A68,$A$27),1,0),IF(EXACT(A68,$A$28),1,0),IF(EXACT(A68,$A$29),1,0),IF(EXACT(A68,$A$30),1,0),IF(EXACT(A68,$A$31),1,0),IF(EXACT(A68,$A$32),1,0),IF(EXACT(A68,$A$33),1,0),IF(EXACT(A68,$A$34),1,0),IF(EXACT(A68,$A$35),1,0),IF(EXACT(A68,$A$36),1,0),IF(EXACT(A68,$A$37),1,0),IF(EXACT(A68,$A$38),1,0),IF(EXACT(A68,$A$39),1,0),IF(EXACT(A68,$A$40),1,0),IF(EXACT(A68,$A$41),1,0),IF(EXACT(A68,$A$42),1,0),IF(EXACT(A68,$A$43),1,0),IF(EXACT(A68,$A$44),1,0),IF(EXACT(A68,$A$45),1,0),IF(EXACT(A68,$A$46),1,0),IF(EXACT(A68,$A$47),1,0),IF(EXACT(A68,$A$48),1,0),IF(EXACT(A68,$A$49),1,0),IF(EXACT(A68,$A$50),1,0),IF(EXACT(A68,$A$51),1,0),IF(EXACT(A68,$A$52),1,0),IF(EXACT(A68,$A$53),1,0),IF(EXACT(A68,$A$54),1,0),IF(EXACT(A68,$A$55),1,0),IF(EXACT(A68,$A$56),1,0),IF(EXACT(A68,$A$57),1,0),IF(EXACT(A68,$A$58),1,0),IF(EXACT(A68,$A$59),1,0),IF(EXACT(A68,$A$60),1,0),IF(EXACT(A68,$A$61),1,0),IF(EXACT(A68,$A$62),1,0),IF(EXACT(A68,$A$63),1,0),IF(EXACT(A68,$A$64),1,0),IF(EXACT(A68,$A$65),1,0),IF(EXACT(A68,$A$66),1,0),IF(EXACT(A68,$A$67),1,0),IF(EXACT(A68,$A$68),1,0))=1,1,0))</x:f>
      </x:c>
      <x:c r="D68" s="3" t="str">
        <x:f>IF(B68="","",IF(SUM(IF(EXACT(B68,$B$8),1,0),IF(EXACT(B68,$B$9),1,0),IF(EXACT(B68,$B$10),1,0),IF(EXACT(B68,$B$11),1,0),IF(EXACT(B68,$B$12),1,0),IF(EXACT(B68,$B$13),1,0),IF(EXACT(B68,$B$14),1,0),IF(EXACT(B68,$B$15),1,0),IF(EXACT(B68,$B$16),1,0),IF(EXACT(B68,$B$17),1,0),IF(EXACT(B68,$B$18),1,0),IF(EXACT(B68,$B$19),1,0),IF(EXACT(B68,$B$20),1,0),IF(EXACT(B68,$B$21),1,0),IF(EXACT(B68,$B$22),1,0),IF(EXACT(B68,$B$23),1,0),IF(EXACT(B68,$B$24),1,0),IF(EXACT(B68,$B$25),1,0),IF(EXACT(B68,$B$26),1,0),IF(EXACT(B68,$B$27),1,0),IF(EXACT(B68,$B$28),1,0),IF(EXACT(B68,$B$29),1,0),IF(EXACT(B68,$B$30),1,0),IF(EXACT(B68,$B$31),1,0),IF(EXACT(B68,$B$32),1,0),IF(EXACT(B68,$B$33),1,0),IF(EXACT(B68,$B$34),1,0),IF(EXACT(B68,$B$35),1,0),IF(EXACT(B68,$B$36),1,0),IF(EXACT(B68,$B$37),1,0),IF(EXACT(B68,$B$38),1,0),IF(EXACT(B68,$B$39),1,0),IF(EXACT(B68,$B$40),1,0),IF(EXACT(B68,$B$41),1,0),IF(EXACT(B68,$B$42),1,0),IF(EXACT(B68,$B$43),1,0),IF(EXACT(B68,$B$44),1,0),IF(EXACT(B68,$B$45),1,0),IF(EXACT(B68,$B$46),1,0),IF(EXACT(B68,$B$47),1,0),IF(EXACT(B68,$B$48),1,0),IF(EXACT(B68,$B$49),1,0),IF(EXACT(B68,$B$50),1,0),IF(EXACT(B68,$B$51),1,0),IF(EXACT(B68,$B$52),1,0),IF(EXACT(B68,$B$53),1,0),IF(EXACT(B68,$B$54),1,0),IF(EXACT(B68,$B$55),1,0),IF(EXACT(B68,$B$56),1,0),IF(EXACT(B68,$B$57),1,0),IF(EXACT(B68,$B$58),1,0),IF(EXACT(B68,$B$59),1,0),IF(EXACT(B68,$B$60),1,0),IF(EXACT(B68,$B$61),1,0),IF(EXACT(B68,$B$62),1,0),IF(EXACT(B68,$B$63),1,0),IF(EXACT(B68,$B$64),1,0),IF(EXACT(B68,$B$65),1,0),IF(EXACT(B68,$B$66),1,0),IF(EXACT(B68,$B$67),1,0),IF(EXACT(B68,$B$68),1,0))=1,1,0))</x:f>
      </x:c>
      <x:c r="E68" s="3" t="str">
        <x:f>IF(A68="","",IF(C68=0,0,IF(SUM(IF(EXACT(A68,$B$8),1,0),IF(EXACT(A68,$B$9),1,0),IF(EXACT(A68,$B$10),1,0),IF(EXACT(A68,$B$11),1,0),IF(EXACT(A68,$B$12),1,0),IF(EXACT(A68,$B$13),1,0),IF(EXACT(A68,$B$14),1,0),IF(EXACT(A68,$B$15),1,0),IF(EXACT(A68,$B$16),1,0),IF(EXACT(A68,$B$17),1,0),IF(EXACT(A68,$B$18),1,0),IF(EXACT(A68,$B$19),1,0),IF(EXACT(A68,$B$20),1,0),IF(EXACT(A68,$B$21),1,0),IF(EXACT(A68,$B$22),1,0),IF(EXACT(A68,$B$23),1,0),IF(EXACT(A68,$B$24),1,0),IF(EXACT(A68,$B$25),1,0),IF(EXACT(A68,$B$26),1,0),IF(EXACT(A68,$B$27),1,0),IF(EXACT(A68,$B$28),1,0),IF(EXACT(A68,$B$29),1,0),IF(EXACT(A68,$B$30),1,0),IF(EXACT(A68,$B$31),1,0),IF(EXACT(A68,$B$32),1,0),IF(EXACT(A68,$B$33),1,0),IF(EXACT(A68,$B$34),1,0),IF(EXACT(A68,$B$35),1,0),IF(EXACT(A68,$B$36),1,0),IF(EXACT(A68,$B$37),1,0),IF(EXACT(A68,$B$38),1,0),IF(EXACT(A68,$B$39),1,0),IF(EXACT(A68,$B$40),1,0),IF(EXACT(A68,$B$41),1,0),IF(EXACT(A68,$B$42),1,0),IF(EXACT(A68,$B$43),1,0),IF(EXACT(A68,$B$44),1,0),IF(EXACT(A68,$B$45),1,0),IF(EXACT(A68,$B$46),1,0),IF(EXACT(A68,$B$47),1,0),IF(EXACT(A68,$B$48),1,0),IF(EXACT(A68,$B$49),1,0),IF(EXACT(A68,$B$50),1,0),IF(EXACT(A68,$B$51),1,0),IF(EXACT(A68,$B$52),1,0),IF(EXACT(A68,$B$53),1,0),IF(EXACT(A68,$B$54),1,0),IF(EXACT(A68,$B$55),1,0),IF(EXACT(A68,$B$56),1,0),IF(EXACT(A68,$B$57),1,0),IF(EXACT(A68,$B$58),1,0),IF(EXACT(A68,$B$59),1,0),IF(EXACT(A68,$B$60),1,0),IF(EXACT(A68,$B$61),1,0),IF(EXACT(A68,$B$62),1,0),IF(EXACT(A68,$B$63),1,0),IF(EXACT(A68,$B$64),1,0),IF(EXACT(A68,$B$65),1,0),IF(EXACT(A68,$B$66),1,0),IF(EXACT(A68,$B$67),1,0),IF(EXACT(A68,$B$68),1,0),IF(EXACT(A68,$B$69),1,0),IF(EXACT(A68,$B$70),1,0),IF(EXACT(A68,$B$71),1,0),IF(EXACT(A68,$B$72),1,0),IF(EXACT(A68,$B$73),1,0),IF(EXACT(A68,$B$74),1,0),IF(EXACT(A68,$B$75),1,0),IF(EXACT(A68,$B$76),1,0),IF(EXACT(A68,$B$77),1,0),IF(EXACT(A68,$B$78),1,0),IF(EXACT(A68,$B$79),1,0),IF(EXACT(A68,$B$80),1,0),IF(EXACT(A68,$B$81),1,0),IF(EXACT(A68,$B$82),1,0),IF(EXACT(A68,$B$83),1,0),IF(EXACT(A68,$B$84),1,0),IF(EXACT(A68,$B$85),1,0),IF(EXACT(A68,$B$86),1,0),IF(EXACT(A68,$B$87),1,0),IF(EXACT(A68,$B$88),1,0),IF(EXACT(A68,$B$89),1,0),IF(EXACT(A68,$B$90),1,0),IF(EXACT(A68,$B$91),1,0),IF(EXACT(A68,$B$92),1,0),IF(EXACT(A68,$B$93),1,0),IF(EXACT(A68,$B$94),1,0),IF(EXACT(A68,$B$95),1,0),IF(EXACT(A68,$B$96),1,0),IF(EXACT(A68,$B$97),1,0),IF(EXACT(A68,$B$98),1,0),IF(EXACT(A68,$B$99),1,0),IF(EXACT(A68,$B$100),1,0),IF(EXACT(A68,$B$101),1,0),IF(EXACT(A68,$B$102),1,0),IF(EXACT(A68,$B$103),1,0),IF(EXACT(A68,$B$104),1,0),IF(EXACT(A68,$B$105),1,0),IF(EXACT(A68,$B$106),1,0),IF(EXACT(A68,$B$107),1,0))&gt;0,1,0)))</x:f>
      </x:c>
      <x:c r="F68" s="3" t="str">
        <x:f>IF(A68="","",IF(C68=0,"Duplicate ignored",IF(E68=1,"Retained","Absent; review record")))</x:f>
      </x:c>
    </x:row>
    <x:row r="69" ht="36" customHeight="1">
      <x:c r="A69" s="30"/>
      <x:c r="B69" s="30"/>
      <x:c r="C69" s="3" t="str">
        <x:f>IF(A69="","",IF(SUM(IF(EXACT(A69,$A$8),1,0),IF(EXACT(A69,$A$9),1,0),IF(EXACT(A69,$A$10),1,0),IF(EXACT(A69,$A$11),1,0),IF(EXACT(A69,$A$12),1,0),IF(EXACT(A69,$A$13),1,0),IF(EXACT(A69,$A$14),1,0),IF(EXACT(A69,$A$15),1,0),IF(EXACT(A69,$A$16),1,0),IF(EXACT(A69,$A$17),1,0),IF(EXACT(A69,$A$18),1,0),IF(EXACT(A69,$A$19),1,0),IF(EXACT(A69,$A$20),1,0),IF(EXACT(A69,$A$21),1,0),IF(EXACT(A69,$A$22),1,0),IF(EXACT(A69,$A$23),1,0),IF(EXACT(A69,$A$24),1,0),IF(EXACT(A69,$A$25),1,0),IF(EXACT(A69,$A$26),1,0),IF(EXACT(A69,$A$27),1,0),IF(EXACT(A69,$A$28),1,0),IF(EXACT(A69,$A$29),1,0),IF(EXACT(A69,$A$30),1,0),IF(EXACT(A69,$A$31),1,0),IF(EXACT(A69,$A$32),1,0),IF(EXACT(A69,$A$33),1,0),IF(EXACT(A69,$A$34),1,0),IF(EXACT(A69,$A$35),1,0),IF(EXACT(A69,$A$36),1,0),IF(EXACT(A69,$A$37),1,0),IF(EXACT(A69,$A$38),1,0),IF(EXACT(A69,$A$39),1,0),IF(EXACT(A69,$A$40),1,0),IF(EXACT(A69,$A$41),1,0),IF(EXACT(A69,$A$42),1,0),IF(EXACT(A69,$A$43),1,0),IF(EXACT(A69,$A$44),1,0),IF(EXACT(A69,$A$45),1,0),IF(EXACT(A69,$A$46),1,0),IF(EXACT(A69,$A$47),1,0),IF(EXACT(A69,$A$48),1,0),IF(EXACT(A69,$A$49),1,0),IF(EXACT(A69,$A$50),1,0),IF(EXACT(A69,$A$51),1,0),IF(EXACT(A69,$A$52),1,0),IF(EXACT(A69,$A$53),1,0),IF(EXACT(A69,$A$54),1,0),IF(EXACT(A69,$A$55),1,0),IF(EXACT(A69,$A$56),1,0),IF(EXACT(A69,$A$57),1,0),IF(EXACT(A69,$A$58),1,0),IF(EXACT(A69,$A$59),1,0),IF(EXACT(A69,$A$60),1,0),IF(EXACT(A69,$A$61),1,0),IF(EXACT(A69,$A$62),1,0),IF(EXACT(A69,$A$63),1,0),IF(EXACT(A69,$A$64),1,0),IF(EXACT(A69,$A$65),1,0),IF(EXACT(A69,$A$66),1,0),IF(EXACT(A69,$A$67),1,0),IF(EXACT(A69,$A$68),1,0),IF(EXACT(A69,$A$69),1,0))=1,1,0))</x:f>
      </x:c>
      <x:c r="D69" s="3" t="str">
        <x:f>IF(B69="","",IF(SUM(IF(EXACT(B69,$B$8),1,0),IF(EXACT(B69,$B$9),1,0),IF(EXACT(B69,$B$10),1,0),IF(EXACT(B69,$B$11),1,0),IF(EXACT(B69,$B$12),1,0),IF(EXACT(B69,$B$13),1,0),IF(EXACT(B69,$B$14),1,0),IF(EXACT(B69,$B$15),1,0),IF(EXACT(B69,$B$16),1,0),IF(EXACT(B69,$B$17),1,0),IF(EXACT(B69,$B$18),1,0),IF(EXACT(B69,$B$19),1,0),IF(EXACT(B69,$B$20),1,0),IF(EXACT(B69,$B$21),1,0),IF(EXACT(B69,$B$22),1,0),IF(EXACT(B69,$B$23),1,0),IF(EXACT(B69,$B$24),1,0),IF(EXACT(B69,$B$25),1,0),IF(EXACT(B69,$B$26),1,0),IF(EXACT(B69,$B$27),1,0),IF(EXACT(B69,$B$28),1,0),IF(EXACT(B69,$B$29),1,0),IF(EXACT(B69,$B$30),1,0),IF(EXACT(B69,$B$31),1,0),IF(EXACT(B69,$B$32),1,0),IF(EXACT(B69,$B$33),1,0),IF(EXACT(B69,$B$34),1,0),IF(EXACT(B69,$B$35),1,0),IF(EXACT(B69,$B$36),1,0),IF(EXACT(B69,$B$37),1,0),IF(EXACT(B69,$B$38),1,0),IF(EXACT(B69,$B$39),1,0),IF(EXACT(B69,$B$40),1,0),IF(EXACT(B69,$B$41),1,0),IF(EXACT(B69,$B$42),1,0),IF(EXACT(B69,$B$43),1,0),IF(EXACT(B69,$B$44),1,0),IF(EXACT(B69,$B$45),1,0),IF(EXACT(B69,$B$46),1,0),IF(EXACT(B69,$B$47),1,0),IF(EXACT(B69,$B$48),1,0),IF(EXACT(B69,$B$49),1,0),IF(EXACT(B69,$B$50),1,0),IF(EXACT(B69,$B$51),1,0),IF(EXACT(B69,$B$52),1,0),IF(EXACT(B69,$B$53),1,0),IF(EXACT(B69,$B$54),1,0),IF(EXACT(B69,$B$55),1,0),IF(EXACT(B69,$B$56),1,0),IF(EXACT(B69,$B$57),1,0),IF(EXACT(B69,$B$58),1,0),IF(EXACT(B69,$B$59),1,0),IF(EXACT(B69,$B$60),1,0),IF(EXACT(B69,$B$61),1,0),IF(EXACT(B69,$B$62),1,0),IF(EXACT(B69,$B$63),1,0),IF(EXACT(B69,$B$64),1,0),IF(EXACT(B69,$B$65),1,0),IF(EXACT(B69,$B$66),1,0),IF(EXACT(B69,$B$67),1,0),IF(EXACT(B69,$B$68),1,0),IF(EXACT(B69,$B$69),1,0))=1,1,0))</x:f>
      </x:c>
      <x:c r="E69" s="3" t="str">
        <x:f>IF(A69="","",IF(C69=0,0,IF(SUM(IF(EXACT(A69,$B$8),1,0),IF(EXACT(A69,$B$9),1,0),IF(EXACT(A69,$B$10),1,0),IF(EXACT(A69,$B$11),1,0),IF(EXACT(A69,$B$12),1,0),IF(EXACT(A69,$B$13),1,0),IF(EXACT(A69,$B$14),1,0),IF(EXACT(A69,$B$15),1,0),IF(EXACT(A69,$B$16),1,0),IF(EXACT(A69,$B$17),1,0),IF(EXACT(A69,$B$18),1,0),IF(EXACT(A69,$B$19),1,0),IF(EXACT(A69,$B$20),1,0),IF(EXACT(A69,$B$21),1,0),IF(EXACT(A69,$B$22),1,0),IF(EXACT(A69,$B$23),1,0),IF(EXACT(A69,$B$24),1,0),IF(EXACT(A69,$B$25),1,0),IF(EXACT(A69,$B$26),1,0),IF(EXACT(A69,$B$27),1,0),IF(EXACT(A69,$B$28),1,0),IF(EXACT(A69,$B$29),1,0),IF(EXACT(A69,$B$30),1,0),IF(EXACT(A69,$B$31),1,0),IF(EXACT(A69,$B$32),1,0),IF(EXACT(A69,$B$33),1,0),IF(EXACT(A69,$B$34),1,0),IF(EXACT(A69,$B$35),1,0),IF(EXACT(A69,$B$36),1,0),IF(EXACT(A69,$B$37),1,0),IF(EXACT(A69,$B$38),1,0),IF(EXACT(A69,$B$39),1,0),IF(EXACT(A69,$B$40),1,0),IF(EXACT(A69,$B$41),1,0),IF(EXACT(A69,$B$42),1,0),IF(EXACT(A69,$B$43),1,0),IF(EXACT(A69,$B$44),1,0),IF(EXACT(A69,$B$45),1,0),IF(EXACT(A69,$B$46),1,0),IF(EXACT(A69,$B$47),1,0),IF(EXACT(A69,$B$48),1,0),IF(EXACT(A69,$B$49),1,0),IF(EXACT(A69,$B$50),1,0),IF(EXACT(A69,$B$51),1,0),IF(EXACT(A69,$B$52),1,0),IF(EXACT(A69,$B$53),1,0),IF(EXACT(A69,$B$54),1,0),IF(EXACT(A69,$B$55),1,0),IF(EXACT(A69,$B$56),1,0),IF(EXACT(A69,$B$57),1,0),IF(EXACT(A69,$B$58),1,0),IF(EXACT(A69,$B$59),1,0),IF(EXACT(A69,$B$60),1,0),IF(EXACT(A69,$B$61),1,0),IF(EXACT(A69,$B$62),1,0),IF(EXACT(A69,$B$63),1,0),IF(EXACT(A69,$B$64),1,0),IF(EXACT(A69,$B$65),1,0),IF(EXACT(A69,$B$66),1,0),IF(EXACT(A69,$B$67),1,0),IF(EXACT(A69,$B$68),1,0),IF(EXACT(A69,$B$69),1,0),IF(EXACT(A69,$B$70),1,0),IF(EXACT(A69,$B$71),1,0),IF(EXACT(A69,$B$72),1,0),IF(EXACT(A69,$B$73),1,0),IF(EXACT(A69,$B$74),1,0),IF(EXACT(A69,$B$75),1,0),IF(EXACT(A69,$B$76),1,0),IF(EXACT(A69,$B$77),1,0),IF(EXACT(A69,$B$78),1,0),IF(EXACT(A69,$B$79),1,0),IF(EXACT(A69,$B$80),1,0),IF(EXACT(A69,$B$81),1,0),IF(EXACT(A69,$B$82),1,0),IF(EXACT(A69,$B$83),1,0),IF(EXACT(A69,$B$84),1,0),IF(EXACT(A69,$B$85),1,0),IF(EXACT(A69,$B$86),1,0),IF(EXACT(A69,$B$87),1,0),IF(EXACT(A69,$B$88),1,0),IF(EXACT(A69,$B$89),1,0),IF(EXACT(A69,$B$90),1,0),IF(EXACT(A69,$B$91),1,0),IF(EXACT(A69,$B$92),1,0),IF(EXACT(A69,$B$93),1,0),IF(EXACT(A69,$B$94),1,0),IF(EXACT(A69,$B$95),1,0),IF(EXACT(A69,$B$96),1,0),IF(EXACT(A69,$B$97),1,0),IF(EXACT(A69,$B$98),1,0),IF(EXACT(A69,$B$99),1,0),IF(EXACT(A69,$B$100),1,0),IF(EXACT(A69,$B$101),1,0),IF(EXACT(A69,$B$102),1,0),IF(EXACT(A69,$B$103),1,0),IF(EXACT(A69,$B$104),1,0),IF(EXACT(A69,$B$105),1,0),IF(EXACT(A69,$B$106),1,0),IF(EXACT(A69,$B$107),1,0))&gt;0,1,0)))</x:f>
      </x:c>
      <x:c r="F69" s="3" t="str">
        <x:f>IF(A69="","",IF(C69=0,"Duplicate ignored",IF(E69=1,"Retained","Absent; review record")))</x:f>
      </x:c>
    </x:row>
    <x:row r="70" ht="36" customHeight="1">
      <x:c r="A70" s="30"/>
      <x:c r="B70" s="30"/>
      <x:c r="C70" s="3" t="str">
        <x:f>IF(A70="","",IF(SUM(IF(EXACT(A70,$A$8),1,0),IF(EXACT(A70,$A$9),1,0),IF(EXACT(A70,$A$10),1,0),IF(EXACT(A70,$A$11),1,0),IF(EXACT(A70,$A$12),1,0),IF(EXACT(A70,$A$13),1,0),IF(EXACT(A70,$A$14),1,0),IF(EXACT(A70,$A$15),1,0),IF(EXACT(A70,$A$16),1,0),IF(EXACT(A70,$A$17),1,0),IF(EXACT(A70,$A$18),1,0),IF(EXACT(A70,$A$19),1,0),IF(EXACT(A70,$A$20),1,0),IF(EXACT(A70,$A$21),1,0),IF(EXACT(A70,$A$22),1,0),IF(EXACT(A70,$A$23),1,0),IF(EXACT(A70,$A$24),1,0),IF(EXACT(A70,$A$25),1,0),IF(EXACT(A70,$A$26),1,0),IF(EXACT(A70,$A$27),1,0),IF(EXACT(A70,$A$28),1,0),IF(EXACT(A70,$A$29),1,0),IF(EXACT(A70,$A$30),1,0),IF(EXACT(A70,$A$31),1,0),IF(EXACT(A70,$A$32),1,0),IF(EXACT(A70,$A$33),1,0),IF(EXACT(A70,$A$34),1,0),IF(EXACT(A70,$A$35),1,0),IF(EXACT(A70,$A$36),1,0),IF(EXACT(A70,$A$37),1,0),IF(EXACT(A70,$A$38),1,0),IF(EXACT(A70,$A$39),1,0),IF(EXACT(A70,$A$40),1,0),IF(EXACT(A70,$A$41),1,0),IF(EXACT(A70,$A$42),1,0),IF(EXACT(A70,$A$43),1,0),IF(EXACT(A70,$A$44),1,0),IF(EXACT(A70,$A$45),1,0),IF(EXACT(A70,$A$46),1,0),IF(EXACT(A70,$A$47),1,0),IF(EXACT(A70,$A$48),1,0),IF(EXACT(A70,$A$49),1,0),IF(EXACT(A70,$A$50),1,0),IF(EXACT(A70,$A$51),1,0),IF(EXACT(A70,$A$52),1,0),IF(EXACT(A70,$A$53),1,0),IF(EXACT(A70,$A$54),1,0),IF(EXACT(A70,$A$55),1,0),IF(EXACT(A70,$A$56),1,0),IF(EXACT(A70,$A$57),1,0),IF(EXACT(A70,$A$58),1,0),IF(EXACT(A70,$A$59),1,0),IF(EXACT(A70,$A$60),1,0),IF(EXACT(A70,$A$61),1,0),IF(EXACT(A70,$A$62),1,0),IF(EXACT(A70,$A$63),1,0),IF(EXACT(A70,$A$64),1,0),IF(EXACT(A70,$A$65),1,0),IF(EXACT(A70,$A$66),1,0),IF(EXACT(A70,$A$67),1,0),IF(EXACT(A70,$A$68),1,0),IF(EXACT(A70,$A$69),1,0),IF(EXACT(A70,$A$70),1,0))=1,1,0))</x:f>
      </x:c>
      <x:c r="D70" s="3" t="str">
        <x:f>IF(B70="","",IF(SUM(IF(EXACT(B70,$B$8),1,0),IF(EXACT(B70,$B$9),1,0),IF(EXACT(B70,$B$10),1,0),IF(EXACT(B70,$B$11),1,0),IF(EXACT(B70,$B$12),1,0),IF(EXACT(B70,$B$13),1,0),IF(EXACT(B70,$B$14),1,0),IF(EXACT(B70,$B$15),1,0),IF(EXACT(B70,$B$16),1,0),IF(EXACT(B70,$B$17),1,0),IF(EXACT(B70,$B$18),1,0),IF(EXACT(B70,$B$19),1,0),IF(EXACT(B70,$B$20),1,0),IF(EXACT(B70,$B$21),1,0),IF(EXACT(B70,$B$22),1,0),IF(EXACT(B70,$B$23),1,0),IF(EXACT(B70,$B$24),1,0),IF(EXACT(B70,$B$25),1,0),IF(EXACT(B70,$B$26),1,0),IF(EXACT(B70,$B$27),1,0),IF(EXACT(B70,$B$28),1,0),IF(EXACT(B70,$B$29),1,0),IF(EXACT(B70,$B$30),1,0),IF(EXACT(B70,$B$31),1,0),IF(EXACT(B70,$B$32),1,0),IF(EXACT(B70,$B$33),1,0),IF(EXACT(B70,$B$34),1,0),IF(EXACT(B70,$B$35),1,0),IF(EXACT(B70,$B$36),1,0),IF(EXACT(B70,$B$37),1,0),IF(EXACT(B70,$B$38),1,0),IF(EXACT(B70,$B$39),1,0),IF(EXACT(B70,$B$40),1,0),IF(EXACT(B70,$B$41),1,0),IF(EXACT(B70,$B$42),1,0),IF(EXACT(B70,$B$43),1,0),IF(EXACT(B70,$B$44),1,0),IF(EXACT(B70,$B$45),1,0),IF(EXACT(B70,$B$46),1,0),IF(EXACT(B70,$B$47),1,0),IF(EXACT(B70,$B$48),1,0),IF(EXACT(B70,$B$49),1,0),IF(EXACT(B70,$B$50),1,0),IF(EXACT(B70,$B$51),1,0),IF(EXACT(B70,$B$52),1,0),IF(EXACT(B70,$B$53),1,0),IF(EXACT(B70,$B$54),1,0),IF(EXACT(B70,$B$55),1,0),IF(EXACT(B70,$B$56),1,0),IF(EXACT(B70,$B$57),1,0),IF(EXACT(B70,$B$58),1,0),IF(EXACT(B70,$B$59),1,0),IF(EXACT(B70,$B$60),1,0),IF(EXACT(B70,$B$61),1,0),IF(EXACT(B70,$B$62),1,0),IF(EXACT(B70,$B$63),1,0),IF(EXACT(B70,$B$64),1,0),IF(EXACT(B70,$B$65),1,0),IF(EXACT(B70,$B$66),1,0),IF(EXACT(B70,$B$67),1,0),IF(EXACT(B70,$B$68),1,0),IF(EXACT(B70,$B$69),1,0),IF(EXACT(B70,$B$70),1,0))=1,1,0))</x:f>
      </x:c>
      <x:c r="E70" s="3" t="str">
        <x:f>IF(A70="","",IF(C70=0,0,IF(SUM(IF(EXACT(A70,$B$8),1,0),IF(EXACT(A70,$B$9),1,0),IF(EXACT(A70,$B$10),1,0),IF(EXACT(A70,$B$11),1,0),IF(EXACT(A70,$B$12),1,0),IF(EXACT(A70,$B$13),1,0),IF(EXACT(A70,$B$14),1,0),IF(EXACT(A70,$B$15),1,0),IF(EXACT(A70,$B$16),1,0),IF(EXACT(A70,$B$17),1,0),IF(EXACT(A70,$B$18),1,0),IF(EXACT(A70,$B$19),1,0),IF(EXACT(A70,$B$20),1,0),IF(EXACT(A70,$B$21),1,0),IF(EXACT(A70,$B$22),1,0),IF(EXACT(A70,$B$23),1,0),IF(EXACT(A70,$B$24),1,0),IF(EXACT(A70,$B$25),1,0),IF(EXACT(A70,$B$26),1,0),IF(EXACT(A70,$B$27),1,0),IF(EXACT(A70,$B$28),1,0),IF(EXACT(A70,$B$29),1,0),IF(EXACT(A70,$B$30),1,0),IF(EXACT(A70,$B$31),1,0),IF(EXACT(A70,$B$32),1,0),IF(EXACT(A70,$B$33),1,0),IF(EXACT(A70,$B$34),1,0),IF(EXACT(A70,$B$35),1,0),IF(EXACT(A70,$B$36),1,0),IF(EXACT(A70,$B$37),1,0),IF(EXACT(A70,$B$38),1,0),IF(EXACT(A70,$B$39),1,0),IF(EXACT(A70,$B$40),1,0),IF(EXACT(A70,$B$41),1,0),IF(EXACT(A70,$B$42),1,0),IF(EXACT(A70,$B$43),1,0),IF(EXACT(A70,$B$44),1,0),IF(EXACT(A70,$B$45),1,0),IF(EXACT(A70,$B$46),1,0),IF(EXACT(A70,$B$47),1,0),IF(EXACT(A70,$B$48),1,0),IF(EXACT(A70,$B$49),1,0),IF(EXACT(A70,$B$50),1,0),IF(EXACT(A70,$B$51),1,0),IF(EXACT(A70,$B$52),1,0),IF(EXACT(A70,$B$53),1,0),IF(EXACT(A70,$B$54),1,0),IF(EXACT(A70,$B$55),1,0),IF(EXACT(A70,$B$56),1,0),IF(EXACT(A70,$B$57),1,0),IF(EXACT(A70,$B$58),1,0),IF(EXACT(A70,$B$59),1,0),IF(EXACT(A70,$B$60),1,0),IF(EXACT(A70,$B$61),1,0),IF(EXACT(A70,$B$62),1,0),IF(EXACT(A70,$B$63),1,0),IF(EXACT(A70,$B$64),1,0),IF(EXACT(A70,$B$65),1,0),IF(EXACT(A70,$B$66),1,0),IF(EXACT(A70,$B$67),1,0),IF(EXACT(A70,$B$68),1,0),IF(EXACT(A70,$B$69),1,0),IF(EXACT(A70,$B$70),1,0),IF(EXACT(A70,$B$71),1,0),IF(EXACT(A70,$B$72),1,0),IF(EXACT(A70,$B$73),1,0),IF(EXACT(A70,$B$74),1,0),IF(EXACT(A70,$B$75),1,0),IF(EXACT(A70,$B$76),1,0),IF(EXACT(A70,$B$77),1,0),IF(EXACT(A70,$B$78),1,0),IF(EXACT(A70,$B$79),1,0),IF(EXACT(A70,$B$80),1,0),IF(EXACT(A70,$B$81),1,0),IF(EXACT(A70,$B$82),1,0),IF(EXACT(A70,$B$83),1,0),IF(EXACT(A70,$B$84),1,0),IF(EXACT(A70,$B$85),1,0),IF(EXACT(A70,$B$86),1,0),IF(EXACT(A70,$B$87),1,0),IF(EXACT(A70,$B$88),1,0),IF(EXACT(A70,$B$89),1,0),IF(EXACT(A70,$B$90),1,0),IF(EXACT(A70,$B$91),1,0),IF(EXACT(A70,$B$92),1,0),IF(EXACT(A70,$B$93),1,0),IF(EXACT(A70,$B$94),1,0),IF(EXACT(A70,$B$95),1,0),IF(EXACT(A70,$B$96),1,0),IF(EXACT(A70,$B$97),1,0),IF(EXACT(A70,$B$98),1,0),IF(EXACT(A70,$B$99),1,0),IF(EXACT(A70,$B$100),1,0),IF(EXACT(A70,$B$101),1,0),IF(EXACT(A70,$B$102),1,0),IF(EXACT(A70,$B$103),1,0),IF(EXACT(A70,$B$104),1,0),IF(EXACT(A70,$B$105),1,0),IF(EXACT(A70,$B$106),1,0),IF(EXACT(A70,$B$107),1,0))&gt;0,1,0)))</x:f>
      </x:c>
      <x:c r="F70" s="3" t="str">
        <x:f>IF(A70="","",IF(C70=0,"Duplicate ignored",IF(E70=1,"Retained","Absent; review record")))</x:f>
      </x:c>
    </x:row>
    <x:row r="71" ht="36" customHeight="1">
      <x:c r="A71" s="30"/>
      <x:c r="B71" s="30"/>
      <x:c r="C71" s="3" t="str">
        <x:f>IF(A71="","",IF(SUM(IF(EXACT(A71,$A$8),1,0),IF(EXACT(A71,$A$9),1,0),IF(EXACT(A71,$A$10),1,0),IF(EXACT(A71,$A$11),1,0),IF(EXACT(A71,$A$12),1,0),IF(EXACT(A71,$A$13),1,0),IF(EXACT(A71,$A$14),1,0),IF(EXACT(A71,$A$15),1,0),IF(EXACT(A71,$A$16),1,0),IF(EXACT(A71,$A$17),1,0),IF(EXACT(A71,$A$18),1,0),IF(EXACT(A71,$A$19),1,0),IF(EXACT(A71,$A$20),1,0),IF(EXACT(A71,$A$21),1,0),IF(EXACT(A71,$A$22),1,0),IF(EXACT(A71,$A$23),1,0),IF(EXACT(A71,$A$24),1,0),IF(EXACT(A71,$A$25),1,0),IF(EXACT(A71,$A$26),1,0),IF(EXACT(A71,$A$27),1,0),IF(EXACT(A71,$A$28),1,0),IF(EXACT(A71,$A$29),1,0),IF(EXACT(A71,$A$30),1,0),IF(EXACT(A71,$A$31),1,0),IF(EXACT(A71,$A$32),1,0),IF(EXACT(A71,$A$33),1,0),IF(EXACT(A71,$A$34),1,0),IF(EXACT(A71,$A$35),1,0),IF(EXACT(A71,$A$36),1,0),IF(EXACT(A71,$A$37),1,0),IF(EXACT(A71,$A$38),1,0),IF(EXACT(A71,$A$39),1,0),IF(EXACT(A71,$A$40),1,0),IF(EXACT(A71,$A$41),1,0),IF(EXACT(A71,$A$42),1,0),IF(EXACT(A71,$A$43),1,0),IF(EXACT(A71,$A$44),1,0),IF(EXACT(A71,$A$45),1,0),IF(EXACT(A71,$A$46),1,0),IF(EXACT(A71,$A$47),1,0),IF(EXACT(A71,$A$48),1,0),IF(EXACT(A71,$A$49),1,0),IF(EXACT(A71,$A$50),1,0),IF(EXACT(A71,$A$51),1,0),IF(EXACT(A71,$A$52),1,0),IF(EXACT(A71,$A$53),1,0),IF(EXACT(A71,$A$54),1,0),IF(EXACT(A71,$A$55),1,0),IF(EXACT(A71,$A$56),1,0),IF(EXACT(A71,$A$57),1,0),IF(EXACT(A71,$A$58),1,0),IF(EXACT(A71,$A$59),1,0),IF(EXACT(A71,$A$60),1,0),IF(EXACT(A71,$A$61),1,0),IF(EXACT(A71,$A$62),1,0),IF(EXACT(A71,$A$63),1,0),IF(EXACT(A71,$A$64),1,0),IF(EXACT(A71,$A$65),1,0),IF(EXACT(A71,$A$66),1,0),IF(EXACT(A71,$A$67),1,0),IF(EXACT(A71,$A$68),1,0),IF(EXACT(A71,$A$69),1,0),IF(EXACT(A71,$A$70),1,0),IF(EXACT(A71,$A$71),1,0))=1,1,0))</x:f>
      </x:c>
      <x:c r="D71" s="3" t="str">
        <x:f>IF(B71="","",IF(SUM(IF(EXACT(B71,$B$8),1,0),IF(EXACT(B71,$B$9),1,0),IF(EXACT(B71,$B$10),1,0),IF(EXACT(B71,$B$11),1,0),IF(EXACT(B71,$B$12),1,0),IF(EXACT(B71,$B$13),1,0),IF(EXACT(B71,$B$14),1,0),IF(EXACT(B71,$B$15),1,0),IF(EXACT(B71,$B$16),1,0),IF(EXACT(B71,$B$17),1,0),IF(EXACT(B71,$B$18),1,0),IF(EXACT(B71,$B$19),1,0),IF(EXACT(B71,$B$20),1,0),IF(EXACT(B71,$B$21),1,0),IF(EXACT(B71,$B$22),1,0),IF(EXACT(B71,$B$23),1,0),IF(EXACT(B71,$B$24),1,0),IF(EXACT(B71,$B$25),1,0),IF(EXACT(B71,$B$26),1,0),IF(EXACT(B71,$B$27),1,0),IF(EXACT(B71,$B$28),1,0),IF(EXACT(B71,$B$29),1,0),IF(EXACT(B71,$B$30),1,0),IF(EXACT(B71,$B$31),1,0),IF(EXACT(B71,$B$32),1,0),IF(EXACT(B71,$B$33),1,0),IF(EXACT(B71,$B$34),1,0),IF(EXACT(B71,$B$35),1,0),IF(EXACT(B71,$B$36),1,0),IF(EXACT(B71,$B$37),1,0),IF(EXACT(B71,$B$38),1,0),IF(EXACT(B71,$B$39),1,0),IF(EXACT(B71,$B$40),1,0),IF(EXACT(B71,$B$41),1,0),IF(EXACT(B71,$B$42),1,0),IF(EXACT(B71,$B$43),1,0),IF(EXACT(B71,$B$44),1,0),IF(EXACT(B71,$B$45),1,0),IF(EXACT(B71,$B$46),1,0),IF(EXACT(B71,$B$47),1,0),IF(EXACT(B71,$B$48),1,0),IF(EXACT(B71,$B$49),1,0),IF(EXACT(B71,$B$50),1,0),IF(EXACT(B71,$B$51),1,0),IF(EXACT(B71,$B$52),1,0),IF(EXACT(B71,$B$53),1,0),IF(EXACT(B71,$B$54),1,0),IF(EXACT(B71,$B$55),1,0),IF(EXACT(B71,$B$56),1,0),IF(EXACT(B71,$B$57),1,0),IF(EXACT(B71,$B$58),1,0),IF(EXACT(B71,$B$59),1,0),IF(EXACT(B71,$B$60),1,0),IF(EXACT(B71,$B$61),1,0),IF(EXACT(B71,$B$62),1,0),IF(EXACT(B71,$B$63),1,0),IF(EXACT(B71,$B$64),1,0),IF(EXACT(B71,$B$65),1,0),IF(EXACT(B71,$B$66),1,0),IF(EXACT(B71,$B$67),1,0),IF(EXACT(B71,$B$68),1,0),IF(EXACT(B71,$B$69),1,0),IF(EXACT(B71,$B$70),1,0),IF(EXACT(B71,$B$71),1,0))=1,1,0))</x:f>
      </x:c>
      <x:c r="E71" s="3" t="str">
        <x:f>IF(A71="","",IF(C71=0,0,IF(SUM(IF(EXACT(A71,$B$8),1,0),IF(EXACT(A71,$B$9),1,0),IF(EXACT(A71,$B$10),1,0),IF(EXACT(A71,$B$11),1,0),IF(EXACT(A71,$B$12),1,0),IF(EXACT(A71,$B$13),1,0),IF(EXACT(A71,$B$14),1,0),IF(EXACT(A71,$B$15),1,0),IF(EXACT(A71,$B$16),1,0),IF(EXACT(A71,$B$17),1,0),IF(EXACT(A71,$B$18),1,0),IF(EXACT(A71,$B$19),1,0),IF(EXACT(A71,$B$20),1,0),IF(EXACT(A71,$B$21),1,0),IF(EXACT(A71,$B$22),1,0),IF(EXACT(A71,$B$23),1,0),IF(EXACT(A71,$B$24),1,0),IF(EXACT(A71,$B$25),1,0),IF(EXACT(A71,$B$26),1,0),IF(EXACT(A71,$B$27),1,0),IF(EXACT(A71,$B$28),1,0),IF(EXACT(A71,$B$29),1,0),IF(EXACT(A71,$B$30),1,0),IF(EXACT(A71,$B$31),1,0),IF(EXACT(A71,$B$32),1,0),IF(EXACT(A71,$B$33),1,0),IF(EXACT(A71,$B$34),1,0),IF(EXACT(A71,$B$35),1,0),IF(EXACT(A71,$B$36),1,0),IF(EXACT(A71,$B$37),1,0),IF(EXACT(A71,$B$38),1,0),IF(EXACT(A71,$B$39),1,0),IF(EXACT(A71,$B$40),1,0),IF(EXACT(A71,$B$41),1,0),IF(EXACT(A71,$B$42),1,0),IF(EXACT(A71,$B$43),1,0),IF(EXACT(A71,$B$44),1,0),IF(EXACT(A71,$B$45),1,0),IF(EXACT(A71,$B$46),1,0),IF(EXACT(A71,$B$47),1,0),IF(EXACT(A71,$B$48),1,0),IF(EXACT(A71,$B$49),1,0),IF(EXACT(A71,$B$50),1,0),IF(EXACT(A71,$B$51),1,0),IF(EXACT(A71,$B$52),1,0),IF(EXACT(A71,$B$53),1,0),IF(EXACT(A71,$B$54),1,0),IF(EXACT(A71,$B$55),1,0),IF(EXACT(A71,$B$56),1,0),IF(EXACT(A71,$B$57),1,0),IF(EXACT(A71,$B$58),1,0),IF(EXACT(A71,$B$59),1,0),IF(EXACT(A71,$B$60),1,0),IF(EXACT(A71,$B$61),1,0),IF(EXACT(A71,$B$62),1,0),IF(EXACT(A71,$B$63),1,0),IF(EXACT(A71,$B$64),1,0),IF(EXACT(A71,$B$65),1,0),IF(EXACT(A71,$B$66),1,0),IF(EXACT(A71,$B$67),1,0),IF(EXACT(A71,$B$68),1,0),IF(EXACT(A71,$B$69),1,0),IF(EXACT(A71,$B$70),1,0),IF(EXACT(A71,$B$71),1,0),IF(EXACT(A71,$B$72),1,0),IF(EXACT(A71,$B$73),1,0),IF(EXACT(A71,$B$74),1,0),IF(EXACT(A71,$B$75),1,0),IF(EXACT(A71,$B$76),1,0),IF(EXACT(A71,$B$77),1,0),IF(EXACT(A71,$B$78),1,0),IF(EXACT(A71,$B$79),1,0),IF(EXACT(A71,$B$80),1,0),IF(EXACT(A71,$B$81),1,0),IF(EXACT(A71,$B$82),1,0),IF(EXACT(A71,$B$83),1,0),IF(EXACT(A71,$B$84),1,0),IF(EXACT(A71,$B$85),1,0),IF(EXACT(A71,$B$86),1,0),IF(EXACT(A71,$B$87),1,0),IF(EXACT(A71,$B$88),1,0),IF(EXACT(A71,$B$89),1,0),IF(EXACT(A71,$B$90),1,0),IF(EXACT(A71,$B$91),1,0),IF(EXACT(A71,$B$92),1,0),IF(EXACT(A71,$B$93),1,0),IF(EXACT(A71,$B$94),1,0),IF(EXACT(A71,$B$95),1,0),IF(EXACT(A71,$B$96),1,0),IF(EXACT(A71,$B$97),1,0),IF(EXACT(A71,$B$98),1,0),IF(EXACT(A71,$B$99),1,0),IF(EXACT(A71,$B$100),1,0),IF(EXACT(A71,$B$101),1,0),IF(EXACT(A71,$B$102),1,0),IF(EXACT(A71,$B$103),1,0),IF(EXACT(A71,$B$104),1,0),IF(EXACT(A71,$B$105),1,0),IF(EXACT(A71,$B$106),1,0),IF(EXACT(A71,$B$107),1,0))&gt;0,1,0)))</x:f>
      </x:c>
      <x:c r="F71" s="3" t="str">
        <x:f>IF(A71="","",IF(C71=0,"Duplicate ignored",IF(E71=1,"Retained","Absent; review record")))</x:f>
      </x:c>
    </x:row>
    <x:row r="72" ht="36" customHeight="1">
      <x:c r="A72" s="30"/>
      <x:c r="B72" s="30"/>
      <x:c r="C72" s="3" t="str">
        <x:f>IF(A72="","",IF(SUM(IF(EXACT(A72,$A$8),1,0),IF(EXACT(A72,$A$9),1,0),IF(EXACT(A72,$A$10),1,0),IF(EXACT(A72,$A$11),1,0),IF(EXACT(A72,$A$12),1,0),IF(EXACT(A72,$A$13),1,0),IF(EXACT(A72,$A$14),1,0),IF(EXACT(A72,$A$15),1,0),IF(EXACT(A72,$A$16),1,0),IF(EXACT(A72,$A$17),1,0),IF(EXACT(A72,$A$18),1,0),IF(EXACT(A72,$A$19),1,0),IF(EXACT(A72,$A$20),1,0),IF(EXACT(A72,$A$21),1,0),IF(EXACT(A72,$A$22),1,0),IF(EXACT(A72,$A$23),1,0),IF(EXACT(A72,$A$24),1,0),IF(EXACT(A72,$A$25),1,0),IF(EXACT(A72,$A$26),1,0),IF(EXACT(A72,$A$27),1,0),IF(EXACT(A72,$A$28),1,0),IF(EXACT(A72,$A$29),1,0),IF(EXACT(A72,$A$30),1,0),IF(EXACT(A72,$A$31),1,0),IF(EXACT(A72,$A$32),1,0),IF(EXACT(A72,$A$33),1,0),IF(EXACT(A72,$A$34),1,0),IF(EXACT(A72,$A$35),1,0),IF(EXACT(A72,$A$36),1,0),IF(EXACT(A72,$A$37),1,0),IF(EXACT(A72,$A$38),1,0),IF(EXACT(A72,$A$39),1,0),IF(EXACT(A72,$A$40),1,0),IF(EXACT(A72,$A$41),1,0),IF(EXACT(A72,$A$42),1,0),IF(EXACT(A72,$A$43),1,0),IF(EXACT(A72,$A$44),1,0),IF(EXACT(A72,$A$45),1,0),IF(EXACT(A72,$A$46),1,0),IF(EXACT(A72,$A$47),1,0),IF(EXACT(A72,$A$48),1,0),IF(EXACT(A72,$A$49),1,0),IF(EXACT(A72,$A$50),1,0),IF(EXACT(A72,$A$51),1,0),IF(EXACT(A72,$A$52),1,0),IF(EXACT(A72,$A$53),1,0),IF(EXACT(A72,$A$54),1,0),IF(EXACT(A72,$A$55),1,0),IF(EXACT(A72,$A$56),1,0),IF(EXACT(A72,$A$57),1,0),IF(EXACT(A72,$A$58),1,0),IF(EXACT(A72,$A$59),1,0),IF(EXACT(A72,$A$60),1,0),IF(EXACT(A72,$A$61),1,0),IF(EXACT(A72,$A$62),1,0),IF(EXACT(A72,$A$63),1,0),IF(EXACT(A72,$A$64),1,0),IF(EXACT(A72,$A$65),1,0),IF(EXACT(A72,$A$66),1,0),IF(EXACT(A72,$A$67),1,0),IF(EXACT(A72,$A$68),1,0),IF(EXACT(A72,$A$69),1,0),IF(EXACT(A72,$A$70),1,0),IF(EXACT(A72,$A$71),1,0),IF(EXACT(A72,$A$72),1,0))=1,1,0))</x:f>
      </x:c>
      <x:c r="D72" s="3" t="str">
        <x:f>IF(B72="","",IF(SUM(IF(EXACT(B72,$B$8),1,0),IF(EXACT(B72,$B$9),1,0),IF(EXACT(B72,$B$10),1,0),IF(EXACT(B72,$B$11),1,0),IF(EXACT(B72,$B$12),1,0),IF(EXACT(B72,$B$13),1,0),IF(EXACT(B72,$B$14),1,0),IF(EXACT(B72,$B$15),1,0),IF(EXACT(B72,$B$16),1,0),IF(EXACT(B72,$B$17),1,0),IF(EXACT(B72,$B$18),1,0),IF(EXACT(B72,$B$19),1,0),IF(EXACT(B72,$B$20),1,0),IF(EXACT(B72,$B$21),1,0),IF(EXACT(B72,$B$22),1,0),IF(EXACT(B72,$B$23),1,0),IF(EXACT(B72,$B$24),1,0),IF(EXACT(B72,$B$25),1,0),IF(EXACT(B72,$B$26),1,0),IF(EXACT(B72,$B$27),1,0),IF(EXACT(B72,$B$28),1,0),IF(EXACT(B72,$B$29),1,0),IF(EXACT(B72,$B$30),1,0),IF(EXACT(B72,$B$31),1,0),IF(EXACT(B72,$B$32),1,0),IF(EXACT(B72,$B$33),1,0),IF(EXACT(B72,$B$34),1,0),IF(EXACT(B72,$B$35),1,0),IF(EXACT(B72,$B$36),1,0),IF(EXACT(B72,$B$37),1,0),IF(EXACT(B72,$B$38),1,0),IF(EXACT(B72,$B$39),1,0),IF(EXACT(B72,$B$40),1,0),IF(EXACT(B72,$B$41),1,0),IF(EXACT(B72,$B$42),1,0),IF(EXACT(B72,$B$43),1,0),IF(EXACT(B72,$B$44),1,0),IF(EXACT(B72,$B$45),1,0),IF(EXACT(B72,$B$46),1,0),IF(EXACT(B72,$B$47),1,0),IF(EXACT(B72,$B$48),1,0),IF(EXACT(B72,$B$49),1,0),IF(EXACT(B72,$B$50),1,0),IF(EXACT(B72,$B$51),1,0),IF(EXACT(B72,$B$52),1,0),IF(EXACT(B72,$B$53),1,0),IF(EXACT(B72,$B$54),1,0),IF(EXACT(B72,$B$55),1,0),IF(EXACT(B72,$B$56),1,0),IF(EXACT(B72,$B$57),1,0),IF(EXACT(B72,$B$58),1,0),IF(EXACT(B72,$B$59),1,0),IF(EXACT(B72,$B$60),1,0),IF(EXACT(B72,$B$61),1,0),IF(EXACT(B72,$B$62),1,0),IF(EXACT(B72,$B$63),1,0),IF(EXACT(B72,$B$64),1,0),IF(EXACT(B72,$B$65),1,0),IF(EXACT(B72,$B$66),1,0),IF(EXACT(B72,$B$67),1,0),IF(EXACT(B72,$B$68),1,0),IF(EXACT(B72,$B$69),1,0),IF(EXACT(B72,$B$70),1,0),IF(EXACT(B72,$B$71),1,0),IF(EXACT(B72,$B$72),1,0))=1,1,0))</x:f>
      </x:c>
      <x:c r="E72" s="3" t="str">
        <x:f>IF(A72="","",IF(C72=0,0,IF(SUM(IF(EXACT(A72,$B$8),1,0),IF(EXACT(A72,$B$9),1,0),IF(EXACT(A72,$B$10),1,0),IF(EXACT(A72,$B$11),1,0),IF(EXACT(A72,$B$12),1,0),IF(EXACT(A72,$B$13),1,0),IF(EXACT(A72,$B$14),1,0),IF(EXACT(A72,$B$15),1,0),IF(EXACT(A72,$B$16),1,0),IF(EXACT(A72,$B$17),1,0),IF(EXACT(A72,$B$18),1,0),IF(EXACT(A72,$B$19),1,0),IF(EXACT(A72,$B$20),1,0),IF(EXACT(A72,$B$21),1,0),IF(EXACT(A72,$B$22),1,0),IF(EXACT(A72,$B$23),1,0),IF(EXACT(A72,$B$24),1,0),IF(EXACT(A72,$B$25),1,0),IF(EXACT(A72,$B$26),1,0),IF(EXACT(A72,$B$27),1,0),IF(EXACT(A72,$B$28),1,0),IF(EXACT(A72,$B$29),1,0),IF(EXACT(A72,$B$30),1,0),IF(EXACT(A72,$B$31),1,0),IF(EXACT(A72,$B$32),1,0),IF(EXACT(A72,$B$33),1,0),IF(EXACT(A72,$B$34),1,0),IF(EXACT(A72,$B$35),1,0),IF(EXACT(A72,$B$36),1,0),IF(EXACT(A72,$B$37),1,0),IF(EXACT(A72,$B$38),1,0),IF(EXACT(A72,$B$39),1,0),IF(EXACT(A72,$B$40),1,0),IF(EXACT(A72,$B$41),1,0),IF(EXACT(A72,$B$42),1,0),IF(EXACT(A72,$B$43),1,0),IF(EXACT(A72,$B$44),1,0),IF(EXACT(A72,$B$45),1,0),IF(EXACT(A72,$B$46),1,0),IF(EXACT(A72,$B$47),1,0),IF(EXACT(A72,$B$48),1,0),IF(EXACT(A72,$B$49),1,0),IF(EXACT(A72,$B$50),1,0),IF(EXACT(A72,$B$51),1,0),IF(EXACT(A72,$B$52),1,0),IF(EXACT(A72,$B$53),1,0),IF(EXACT(A72,$B$54),1,0),IF(EXACT(A72,$B$55),1,0),IF(EXACT(A72,$B$56),1,0),IF(EXACT(A72,$B$57),1,0),IF(EXACT(A72,$B$58),1,0),IF(EXACT(A72,$B$59),1,0),IF(EXACT(A72,$B$60),1,0),IF(EXACT(A72,$B$61),1,0),IF(EXACT(A72,$B$62),1,0),IF(EXACT(A72,$B$63),1,0),IF(EXACT(A72,$B$64),1,0),IF(EXACT(A72,$B$65),1,0),IF(EXACT(A72,$B$66),1,0),IF(EXACT(A72,$B$67),1,0),IF(EXACT(A72,$B$68),1,0),IF(EXACT(A72,$B$69),1,0),IF(EXACT(A72,$B$70),1,0),IF(EXACT(A72,$B$71),1,0),IF(EXACT(A72,$B$72),1,0),IF(EXACT(A72,$B$73),1,0),IF(EXACT(A72,$B$74),1,0),IF(EXACT(A72,$B$75),1,0),IF(EXACT(A72,$B$76),1,0),IF(EXACT(A72,$B$77),1,0),IF(EXACT(A72,$B$78),1,0),IF(EXACT(A72,$B$79),1,0),IF(EXACT(A72,$B$80),1,0),IF(EXACT(A72,$B$81),1,0),IF(EXACT(A72,$B$82),1,0),IF(EXACT(A72,$B$83),1,0),IF(EXACT(A72,$B$84),1,0),IF(EXACT(A72,$B$85),1,0),IF(EXACT(A72,$B$86),1,0),IF(EXACT(A72,$B$87),1,0),IF(EXACT(A72,$B$88),1,0),IF(EXACT(A72,$B$89),1,0),IF(EXACT(A72,$B$90),1,0),IF(EXACT(A72,$B$91),1,0),IF(EXACT(A72,$B$92),1,0),IF(EXACT(A72,$B$93),1,0),IF(EXACT(A72,$B$94),1,0),IF(EXACT(A72,$B$95),1,0),IF(EXACT(A72,$B$96),1,0),IF(EXACT(A72,$B$97),1,0),IF(EXACT(A72,$B$98),1,0),IF(EXACT(A72,$B$99),1,0),IF(EXACT(A72,$B$100),1,0),IF(EXACT(A72,$B$101),1,0),IF(EXACT(A72,$B$102),1,0),IF(EXACT(A72,$B$103),1,0),IF(EXACT(A72,$B$104),1,0),IF(EXACT(A72,$B$105),1,0),IF(EXACT(A72,$B$106),1,0),IF(EXACT(A72,$B$107),1,0))&gt;0,1,0)))</x:f>
      </x:c>
      <x:c r="F72" s="3" t="str">
        <x:f>IF(A72="","",IF(C72=0,"Duplicate ignored",IF(E72=1,"Retained","Absent; review record")))</x:f>
      </x:c>
    </x:row>
    <x:row r="73" ht="36" customHeight="1">
      <x:c r="A73" s="30"/>
      <x:c r="B73" s="30"/>
      <x:c r="C73" s="3" t="str">
        <x:f>IF(A73="","",IF(SUM(IF(EXACT(A73,$A$8),1,0),IF(EXACT(A73,$A$9),1,0),IF(EXACT(A73,$A$10),1,0),IF(EXACT(A73,$A$11),1,0),IF(EXACT(A73,$A$12),1,0),IF(EXACT(A73,$A$13),1,0),IF(EXACT(A73,$A$14),1,0),IF(EXACT(A73,$A$15),1,0),IF(EXACT(A73,$A$16),1,0),IF(EXACT(A73,$A$17),1,0),IF(EXACT(A73,$A$18),1,0),IF(EXACT(A73,$A$19),1,0),IF(EXACT(A73,$A$20),1,0),IF(EXACT(A73,$A$21),1,0),IF(EXACT(A73,$A$22),1,0),IF(EXACT(A73,$A$23),1,0),IF(EXACT(A73,$A$24),1,0),IF(EXACT(A73,$A$25),1,0),IF(EXACT(A73,$A$26),1,0),IF(EXACT(A73,$A$27),1,0),IF(EXACT(A73,$A$28),1,0),IF(EXACT(A73,$A$29),1,0),IF(EXACT(A73,$A$30),1,0),IF(EXACT(A73,$A$31),1,0),IF(EXACT(A73,$A$32),1,0),IF(EXACT(A73,$A$33),1,0),IF(EXACT(A73,$A$34),1,0),IF(EXACT(A73,$A$35),1,0),IF(EXACT(A73,$A$36),1,0),IF(EXACT(A73,$A$37),1,0),IF(EXACT(A73,$A$38),1,0),IF(EXACT(A73,$A$39),1,0),IF(EXACT(A73,$A$40),1,0),IF(EXACT(A73,$A$41),1,0),IF(EXACT(A73,$A$42),1,0),IF(EXACT(A73,$A$43),1,0),IF(EXACT(A73,$A$44),1,0),IF(EXACT(A73,$A$45),1,0),IF(EXACT(A73,$A$46),1,0),IF(EXACT(A73,$A$47),1,0),IF(EXACT(A73,$A$48),1,0),IF(EXACT(A73,$A$49),1,0),IF(EXACT(A73,$A$50),1,0),IF(EXACT(A73,$A$51),1,0),IF(EXACT(A73,$A$52),1,0),IF(EXACT(A73,$A$53),1,0),IF(EXACT(A73,$A$54),1,0),IF(EXACT(A73,$A$55),1,0),IF(EXACT(A73,$A$56),1,0),IF(EXACT(A73,$A$57),1,0),IF(EXACT(A73,$A$58),1,0),IF(EXACT(A73,$A$59),1,0),IF(EXACT(A73,$A$60),1,0),IF(EXACT(A73,$A$61),1,0),IF(EXACT(A73,$A$62),1,0),IF(EXACT(A73,$A$63),1,0),IF(EXACT(A73,$A$64),1,0),IF(EXACT(A73,$A$65),1,0),IF(EXACT(A73,$A$66),1,0),IF(EXACT(A73,$A$67),1,0),IF(EXACT(A73,$A$68),1,0),IF(EXACT(A73,$A$69),1,0),IF(EXACT(A73,$A$70),1,0),IF(EXACT(A73,$A$71),1,0),IF(EXACT(A73,$A$72),1,0),IF(EXACT(A73,$A$73),1,0))=1,1,0))</x:f>
      </x:c>
      <x:c r="D73" s="3" t="str">
        <x:f>IF(B73="","",IF(SUM(IF(EXACT(B73,$B$8),1,0),IF(EXACT(B73,$B$9),1,0),IF(EXACT(B73,$B$10),1,0),IF(EXACT(B73,$B$11),1,0),IF(EXACT(B73,$B$12),1,0),IF(EXACT(B73,$B$13),1,0),IF(EXACT(B73,$B$14),1,0),IF(EXACT(B73,$B$15),1,0),IF(EXACT(B73,$B$16),1,0),IF(EXACT(B73,$B$17),1,0),IF(EXACT(B73,$B$18),1,0),IF(EXACT(B73,$B$19),1,0),IF(EXACT(B73,$B$20),1,0),IF(EXACT(B73,$B$21),1,0),IF(EXACT(B73,$B$22),1,0),IF(EXACT(B73,$B$23),1,0),IF(EXACT(B73,$B$24),1,0),IF(EXACT(B73,$B$25),1,0),IF(EXACT(B73,$B$26),1,0),IF(EXACT(B73,$B$27),1,0),IF(EXACT(B73,$B$28),1,0),IF(EXACT(B73,$B$29),1,0),IF(EXACT(B73,$B$30),1,0),IF(EXACT(B73,$B$31),1,0),IF(EXACT(B73,$B$32),1,0),IF(EXACT(B73,$B$33),1,0),IF(EXACT(B73,$B$34),1,0),IF(EXACT(B73,$B$35),1,0),IF(EXACT(B73,$B$36),1,0),IF(EXACT(B73,$B$37),1,0),IF(EXACT(B73,$B$38),1,0),IF(EXACT(B73,$B$39),1,0),IF(EXACT(B73,$B$40),1,0),IF(EXACT(B73,$B$41),1,0),IF(EXACT(B73,$B$42),1,0),IF(EXACT(B73,$B$43),1,0),IF(EXACT(B73,$B$44),1,0),IF(EXACT(B73,$B$45),1,0),IF(EXACT(B73,$B$46),1,0),IF(EXACT(B73,$B$47),1,0),IF(EXACT(B73,$B$48),1,0),IF(EXACT(B73,$B$49),1,0),IF(EXACT(B73,$B$50),1,0),IF(EXACT(B73,$B$51),1,0),IF(EXACT(B73,$B$52),1,0),IF(EXACT(B73,$B$53),1,0),IF(EXACT(B73,$B$54),1,0),IF(EXACT(B73,$B$55),1,0),IF(EXACT(B73,$B$56),1,0),IF(EXACT(B73,$B$57),1,0),IF(EXACT(B73,$B$58),1,0),IF(EXACT(B73,$B$59),1,0),IF(EXACT(B73,$B$60),1,0),IF(EXACT(B73,$B$61),1,0),IF(EXACT(B73,$B$62),1,0),IF(EXACT(B73,$B$63),1,0),IF(EXACT(B73,$B$64),1,0),IF(EXACT(B73,$B$65),1,0),IF(EXACT(B73,$B$66),1,0),IF(EXACT(B73,$B$67),1,0),IF(EXACT(B73,$B$68),1,0),IF(EXACT(B73,$B$69),1,0),IF(EXACT(B73,$B$70),1,0),IF(EXACT(B73,$B$71),1,0),IF(EXACT(B73,$B$72),1,0),IF(EXACT(B73,$B$73),1,0))=1,1,0))</x:f>
      </x:c>
      <x:c r="E73" s="3" t="str">
        <x:f>IF(A73="","",IF(C73=0,0,IF(SUM(IF(EXACT(A73,$B$8),1,0),IF(EXACT(A73,$B$9),1,0),IF(EXACT(A73,$B$10),1,0),IF(EXACT(A73,$B$11),1,0),IF(EXACT(A73,$B$12),1,0),IF(EXACT(A73,$B$13),1,0),IF(EXACT(A73,$B$14),1,0),IF(EXACT(A73,$B$15),1,0),IF(EXACT(A73,$B$16),1,0),IF(EXACT(A73,$B$17),1,0),IF(EXACT(A73,$B$18),1,0),IF(EXACT(A73,$B$19),1,0),IF(EXACT(A73,$B$20),1,0),IF(EXACT(A73,$B$21),1,0),IF(EXACT(A73,$B$22),1,0),IF(EXACT(A73,$B$23),1,0),IF(EXACT(A73,$B$24),1,0),IF(EXACT(A73,$B$25),1,0),IF(EXACT(A73,$B$26),1,0),IF(EXACT(A73,$B$27),1,0),IF(EXACT(A73,$B$28),1,0),IF(EXACT(A73,$B$29),1,0),IF(EXACT(A73,$B$30),1,0),IF(EXACT(A73,$B$31),1,0),IF(EXACT(A73,$B$32),1,0),IF(EXACT(A73,$B$33),1,0),IF(EXACT(A73,$B$34),1,0),IF(EXACT(A73,$B$35),1,0),IF(EXACT(A73,$B$36),1,0),IF(EXACT(A73,$B$37),1,0),IF(EXACT(A73,$B$38),1,0),IF(EXACT(A73,$B$39),1,0),IF(EXACT(A73,$B$40),1,0),IF(EXACT(A73,$B$41),1,0),IF(EXACT(A73,$B$42),1,0),IF(EXACT(A73,$B$43),1,0),IF(EXACT(A73,$B$44),1,0),IF(EXACT(A73,$B$45),1,0),IF(EXACT(A73,$B$46),1,0),IF(EXACT(A73,$B$47),1,0),IF(EXACT(A73,$B$48),1,0),IF(EXACT(A73,$B$49),1,0),IF(EXACT(A73,$B$50),1,0),IF(EXACT(A73,$B$51),1,0),IF(EXACT(A73,$B$52),1,0),IF(EXACT(A73,$B$53),1,0),IF(EXACT(A73,$B$54),1,0),IF(EXACT(A73,$B$55),1,0),IF(EXACT(A73,$B$56),1,0),IF(EXACT(A73,$B$57),1,0),IF(EXACT(A73,$B$58),1,0),IF(EXACT(A73,$B$59),1,0),IF(EXACT(A73,$B$60),1,0),IF(EXACT(A73,$B$61),1,0),IF(EXACT(A73,$B$62),1,0),IF(EXACT(A73,$B$63),1,0),IF(EXACT(A73,$B$64),1,0),IF(EXACT(A73,$B$65),1,0),IF(EXACT(A73,$B$66),1,0),IF(EXACT(A73,$B$67),1,0),IF(EXACT(A73,$B$68),1,0),IF(EXACT(A73,$B$69),1,0),IF(EXACT(A73,$B$70),1,0),IF(EXACT(A73,$B$71),1,0),IF(EXACT(A73,$B$72),1,0),IF(EXACT(A73,$B$73),1,0),IF(EXACT(A73,$B$74),1,0),IF(EXACT(A73,$B$75),1,0),IF(EXACT(A73,$B$76),1,0),IF(EXACT(A73,$B$77),1,0),IF(EXACT(A73,$B$78),1,0),IF(EXACT(A73,$B$79),1,0),IF(EXACT(A73,$B$80),1,0),IF(EXACT(A73,$B$81),1,0),IF(EXACT(A73,$B$82),1,0),IF(EXACT(A73,$B$83),1,0),IF(EXACT(A73,$B$84),1,0),IF(EXACT(A73,$B$85),1,0),IF(EXACT(A73,$B$86),1,0),IF(EXACT(A73,$B$87),1,0),IF(EXACT(A73,$B$88),1,0),IF(EXACT(A73,$B$89),1,0),IF(EXACT(A73,$B$90),1,0),IF(EXACT(A73,$B$91),1,0),IF(EXACT(A73,$B$92),1,0),IF(EXACT(A73,$B$93),1,0),IF(EXACT(A73,$B$94),1,0),IF(EXACT(A73,$B$95),1,0),IF(EXACT(A73,$B$96),1,0),IF(EXACT(A73,$B$97),1,0),IF(EXACT(A73,$B$98),1,0),IF(EXACT(A73,$B$99),1,0),IF(EXACT(A73,$B$100),1,0),IF(EXACT(A73,$B$101),1,0),IF(EXACT(A73,$B$102),1,0),IF(EXACT(A73,$B$103),1,0),IF(EXACT(A73,$B$104),1,0),IF(EXACT(A73,$B$105),1,0),IF(EXACT(A73,$B$106),1,0),IF(EXACT(A73,$B$107),1,0))&gt;0,1,0)))</x:f>
      </x:c>
      <x:c r="F73" s="3" t="str">
        <x:f>IF(A73="","",IF(C73=0,"Duplicate ignored",IF(E73=1,"Retained","Absent; review record")))</x:f>
      </x:c>
    </x:row>
    <x:row r="74" ht="36" customHeight="1">
      <x:c r="A74" s="30"/>
      <x:c r="B74" s="30"/>
      <x:c r="C74" s="3" t="str">
        <x:f>IF(A74="","",IF(SUM(IF(EXACT(A74,$A$8),1,0),IF(EXACT(A74,$A$9),1,0),IF(EXACT(A74,$A$10),1,0),IF(EXACT(A74,$A$11),1,0),IF(EXACT(A74,$A$12),1,0),IF(EXACT(A74,$A$13),1,0),IF(EXACT(A74,$A$14),1,0),IF(EXACT(A74,$A$15),1,0),IF(EXACT(A74,$A$16),1,0),IF(EXACT(A74,$A$17),1,0),IF(EXACT(A74,$A$18),1,0),IF(EXACT(A74,$A$19),1,0),IF(EXACT(A74,$A$20),1,0),IF(EXACT(A74,$A$21),1,0),IF(EXACT(A74,$A$22),1,0),IF(EXACT(A74,$A$23),1,0),IF(EXACT(A74,$A$24),1,0),IF(EXACT(A74,$A$25),1,0),IF(EXACT(A74,$A$26),1,0),IF(EXACT(A74,$A$27),1,0),IF(EXACT(A74,$A$28),1,0),IF(EXACT(A74,$A$29),1,0),IF(EXACT(A74,$A$30),1,0),IF(EXACT(A74,$A$31),1,0),IF(EXACT(A74,$A$32),1,0),IF(EXACT(A74,$A$33),1,0),IF(EXACT(A74,$A$34),1,0),IF(EXACT(A74,$A$35),1,0),IF(EXACT(A74,$A$36),1,0),IF(EXACT(A74,$A$37),1,0),IF(EXACT(A74,$A$38),1,0),IF(EXACT(A74,$A$39),1,0),IF(EXACT(A74,$A$40),1,0),IF(EXACT(A74,$A$41),1,0),IF(EXACT(A74,$A$42),1,0),IF(EXACT(A74,$A$43),1,0),IF(EXACT(A74,$A$44),1,0),IF(EXACT(A74,$A$45),1,0),IF(EXACT(A74,$A$46),1,0),IF(EXACT(A74,$A$47),1,0),IF(EXACT(A74,$A$48),1,0),IF(EXACT(A74,$A$49),1,0),IF(EXACT(A74,$A$50),1,0),IF(EXACT(A74,$A$51),1,0),IF(EXACT(A74,$A$52),1,0),IF(EXACT(A74,$A$53),1,0),IF(EXACT(A74,$A$54),1,0),IF(EXACT(A74,$A$55),1,0),IF(EXACT(A74,$A$56),1,0),IF(EXACT(A74,$A$57),1,0),IF(EXACT(A74,$A$58),1,0),IF(EXACT(A74,$A$59),1,0),IF(EXACT(A74,$A$60),1,0),IF(EXACT(A74,$A$61),1,0),IF(EXACT(A74,$A$62),1,0),IF(EXACT(A74,$A$63),1,0),IF(EXACT(A74,$A$64),1,0),IF(EXACT(A74,$A$65),1,0),IF(EXACT(A74,$A$66),1,0),IF(EXACT(A74,$A$67),1,0),IF(EXACT(A74,$A$68),1,0),IF(EXACT(A74,$A$69),1,0),IF(EXACT(A74,$A$70),1,0),IF(EXACT(A74,$A$71),1,0),IF(EXACT(A74,$A$72),1,0),IF(EXACT(A74,$A$73),1,0),IF(EXACT(A74,$A$74),1,0))=1,1,0))</x:f>
      </x:c>
      <x:c r="D74" s="3" t="str">
        <x:f>IF(B74="","",IF(SUM(IF(EXACT(B74,$B$8),1,0),IF(EXACT(B74,$B$9),1,0),IF(EXACT(B74,$B$10),1,0),IF(EXACT(B74,$B$11),1,0),IF(EXACT(B74,$B$12),1,0),IF(EXACT(B74,$B$13),1,0),IF(EXACT(B74,$B$14),1,0),IF(EXACT(B74,$B$15),1,0),IF(EXACT(B74,$B$16),1,0),IF(EXACT(B74,$B$17),1,0),IF(EXACT(B74,$B$18),1,0),IF(EXACT(B74,$B$19),1,0),IF(EXACT(B74,$B$20),1,0),IF(EXACT(B74,$B$21),1,0),IF(EXACT(B74,$B$22),1,0),IF(EXACT(B74,$B$23),1,0),IF(EXACT(B74,$B$24),1,0),IF(EXACT(B74,$B$25),1,0),IF(EXACT(B74,$B$26),1,0),IF(EXACT(B74,$B$27),1,0),IF(EXACT(B74,$B$28),1,0),IF(EXACT(B74,$B$29),1,0),IF(EXACT(B74,$B$30),1,0),IF(EXACT(B74,$B$31),1,0),IF(EXACT(B74,$B$32),1,0),IF(EXACT(B74,$B$33),1,0),IF(EXACT(B74,$B$34),1,0),IF(EXACT(B74,$B$35),1,0),IF(EXACT(B74,$B$36),1,0),IF(EXACT(B74,$B$37),1,0),IF(EXACT(B74,$B$38),1,0),IF(EXACT(B74,$B$39),1,0),IF(EXACT(B74,$B$40),1,0),IF(EXACT(B74,$B$41),1,0),IF(EXACT(B74,$B$42),1,0),IF(EXACT(B74,$B$43),1,0),IF(EXACT(B74,$B$44),1,0),IF(EXACT(B74,$B$45),1,0),IF(EXACT(B74,$B$46),1,0),IF(EXACT(B74,$B$47),1,0),IF(EXACT(B74,$B$48),1,0),IF(EXACT(B74,$B$49),1,0),IF(EXACT(B74,$B$50),1,0),IF(EXACT(B74,$B$51),1,0),IF(EXACT(B74,$B$52),1,0),IF(EXACT(B74,$B$53),1,0),IF(EXACT(B74,$B$54),1,0),IF(EXACT(B74,$B$55),1,0),IF(EXACT(B74,$B$56),1,0),IF(EXACT(B74,$B$57),1,0),IF(EXACT(B74,$B$58),1,0),IF(EXACT(B74,$B$59),1,0),IF(EXACT(B74,$B$60),1,0),IF(EXACT(B74,$B$61),1,0),IF(EXACT(B74,$B$62),1,0),IF(EXACT(B74,$B$63),1,0),IF(EXACT(B74,$B$64),1,0),IF(EXACT(B74,$B$65),1,0),IF(EXACT(B74,$B$66),1,0),IF(EXACT(B74,$B$67),1,0),IF(EXACT(B74,$B$68),1,0),IF(EXACT(B74,$B$69),1,0),IF(EXACT(B74,$B$70),1,0),IF(EXACT(B74,$B$71),1,0),IF(EXACT(B74,$B$72),1,0),IF(EXACT(B74,$B$73),1,0),IF(EXACT(B74,$B$74),1,0))=1,1,0))</x:f>
      </x:c>
      <x:c r="E74" s="3" t="str">
        <x:f>IF(A74="","",IF(C74=0,0,IF(SUM(IF(EXACT(A74,$B$8),1,0),IF(EXACT(A74,$B$9),1,0),IF(EXACT(A74,$B$10),1,0),IF(EXACT(A74,$B$11),1,0),IF(EXACT(A74,$B$12),1,0),IF(EXACT(A74,$B$13),1,0),IF(EXACT(A74,$B$14),1,0),IF(EXACT(A74,$B$15),1,0),IF(EXACT(A74,$B$16),1,0),IF(EXACT(A74,$B$17),1,0),IF(EXACT(A74,$B$18),1,0),IF(EXACT(A74,$B$19),1,0),IF(EXACT(A74,$B$20),1,0),IF(EXACT(A74,$B$21),1,0),IF(EXACT(A74,$B$22),1,0),IF(EXACT(A74,$B$23),1,0),IF(EXACT(A74,$B$24),1,0),IF(EXACT(A74,$B$25),1,0),IF(EXACT(A74,$B$26),1,0),IF(EXACT(A74,$B$27),1,0),IF(EXACT(A74,$B$28),1,0),IF(EXACT(A74,$B$29),1,0),IF(EXACT(A74,$B$30),1,0),IF(EXACT(A74,$B$31),1,0),IF(EXACT(A74,$B$32),1,0),IF(EXACT(A74,$B$33),1,0),IF(EXACT(A74,$B$34),1,0),IF(EXACT(A74,$B$35),1,0),IF(EXACT(A74,$B$36),1,0),IF(EXACT(A74,$B$37),1,0),IF(EXACT(A74,$B$38),1,0),IF(EXACT(A74,$B$39),1,0),IF(EXACT(A74,$B$40),1,0),IF(EXACT(A74,$B$41),1,0),IF(EXACT(A74,$B$42),1,0),IF(EXACT(A74,$B$43),1,0),IF(EXACT(A74,$B$44),1,0),IF(EXACT(A74,$B$45),1,0),IF(EXACT(A74,$B$46),1,0),IF(EXACT(A74,$B$47),1,0),IF(EXACT(A74,$B$48),1,0),IF(EXACT(A74,$B$49),1,0),IF(EXACT(A74,$B$50),1,0),IF(EXACT(A74,$B$51),1,0),IF(EXACT(A74,$B$52),1,0),IF(EXACT(A74,$B$53),1,0),IF(EXACT(A74,$B$54),1,0),IF(EXACT(A74,$B$55),1,0),IF(EXACT(A74,$B$56),1,0),IF(EXACT(A74,$B$57),1,0),IF(EXACT(A74,$B$58),1,0),IF(EXACT(A74,$B$59),1,0),IF(EXACT(A74,$B$60),1,0),IF(EXACT(A74,$B$61),1,0),IF(EXACT(A74,$B$62),1,0),IF(EXACT(A74,$B$63),1,0),IF(EXACT(A74,$B$64),1,0),IF(EXACT(A74,$B$65),1,0),IF(EXACT(A74,$B$66),1,0),IF(EXACT(A74,$B$67),1,0),IF(EXACT(A74,$B$68),1,0),IF(EXACT(A74,$B$69),1,0),IF(EXACT(A74,$B$70),1,0),IF(EXACT(A74,$B$71),1,0),IF(EXACT(A74,$B$72),1,0),IF(EXACT(A74,$B$73),1,0),IF(EXACT(A74,$B$74),1,0),IF(EXACT(A74,$B$75),1,0),IF(EXACT(A74,$B$76),1,0),IF(EXACT(A74,$B$77),1,0),IF(EXACT(A74,$B$78),1,0),IF(EXACT(A74,$B$79),1,0),IF(EXACT(A74,$B$80),1,0),IF(EXACT(A74,$B$81),1,0),IF(EXACT(A74,$B$82),1,0),IF(EXACT(A74,$B$83),1,0),IF(EXACT(A74,$B$84),1,0),IF(EXACT(A74,$B$85),1,0),IF(EXACT(A74,$B$86),1,0),IF(EXACT(A74,$B$87),1,0),IF(EXACT(A74,$B$88),1,0),IF(EXACT(A74,$B$89),1,0),IF(EXACT(A74,$B$90),1,0),IF(EXACT(A74,$B$91),1,0),IF(EXACT(A74,$B$92),1,0),IF(EXACT(A74,$B$93),1,0),IF(EXACT(A74,$B$94),1,0),IF(EXACT(A74,$B$95),1,0),IF(EXACT(A74,$B$96),1,0),IF(EXACT(A74,$B$97),1,0),IF(EXACT(A74,$B$98),1,0),IF(EXACT(A74,$B$99),1,0),IF(EXACT(A74,$B$100),1,0),IF(EXACT(A74,$B$101),1,0),IF(EXACT(A74,$B$102),1,0),IF(EXACT(A74,$B$103),1,0),IF(EXACT(A74,$B$104),1,0),IF(EXACT(A74,$B$105),1,0),IF(EXACT(A74,$B$106),1,0),IF(EXACT(A74,$B$107),1,0))&gt;0,1,0)))</x:f>
      </x:c>
      <x:c r="F74" s="3" t="str">
        <x:f>IF(A74="","",IF(C74=0,"Duplicate ignored",IF(E74=1,"Retained","Absent; review record")))</x:f>
      </x:c>
    </x:row>
    <x:row r="75" ht="36" customHeight="1">
      <x:c r="A75" s="30"/>
      <x:c r="B75" s="30"/>
      <x:c r="C75" s="3" t="str">
        <x:f>IF(A75="","",IF(SUM(IF(EXACT(A75,$A$8),1,0),IF(EXACT(A75,$A$9),1,0),IF(EXACT(A75,$A$10),1,0),IF(EXACT(A75,$A$11),1,0),IF(EXACT(A75,$A$12),1,0),IF(EXACT(A75,$A$13),1,0),IF(EXACT(A75,$A$14),1,0),IF(EXACT(A75,$A$15),1,0),IF(EXACT(A75,$A$16),1,0),IF(EXACT(A75,$A$17),1,0),IF(EXACT(A75,$A$18),1,0),IF(EXACT(A75,$A$19),1,0),IF(EXACT(A75,$A$20),1,0),IF(EXACT(A75,$A$21),1,0),IF(EXACT(A75,$A$22),1,0),IF(EXACT(A75,$A$23),1,0),IF(EXACT(A75,$A$24),1,0),IF(EXACT(A75,$A$25),1,0),IF(EXACT(A75,$A$26),1,0),IF(EXACT(A75,$A$27),1,0),IF(EXACT(A75,$A$28),1,0),IF(EXACT(A75,$A$29),1,0),IF(EXACT(A75,$A$30),1,0),IF(EXACT(A75,$A$31),1,0),IF(EXACT(A75,$A$32),1,0),IF(EXACT(A75,$A$33),1,0),IF(EXACT(A75,$A$34),1,0),IF(EXACT(A75,$A$35),1,0),IF(EXACT(A75,$A$36),1,0),IF(EXACT(A75,$A$37),1,0),IF(EXACT(A75,$A$38),1,0),IF(EXACT(A75,$A$39),1,0),IF(EXACT(A75,$A$40),1,0),IF(EXACT(A75,$A$41),1,0),IF(EXACT(A75,$A$42),1,0),IF(EXACT(A75,$A$43),1,0),IF(EXACT(A75,$A$44),1,0),IF(EXACT(A75,$A$45),1,0),IF(EXACT(A75,$A$46),1,0),IF(EXACT(A75,$A$47),1,0),IF(EXACT(A75,$A$48),1,0),IF(EXACT(A75,$A$49),1,0),IF(EXACT(A75,$A$50),1,0),IF(EXACT(A75,$A$51),1,0),IF(EXACT(A75,$A$52),1,0),IF(EXACT(A75,$A$53),1,0),IF(EXACT(A75,$A$54),1,0),IF(EXACT(A75,$A$55),1,0),IF(EXACT(A75,$A$56),1,0),IF(EXACT(A75,$A$57),1,0),IF(EXACT(A75,$A$58),1,0),IF(EXACT(A75,$A$59),1,0),IF(EXACT(A75,$A$60),1,0),IF(EXACT(A75,$A$61),1,0),IF(EXACT(A75,$A$62),1,0),IF(EXACT(A75,$A$63),1,0),IF(EXACT(A75,$A$64),1,0),IF(EXACT(A75,$A$65),1,0),IF(EXACT(A75,$A$66),1,0),IF(EXACT(A75,$A$67),1,0),IF(EXACT(A75,$A$68),1,0),IF(EXACT(A75,$A$69),1,0),IF(EXACT(A75,$A$70),1,0),IF(EXACT(A75,$A$71),1,0),IF(EXACT(A75,$A$72),1,0),IF(EXACT(A75,$A$73),1,0),IF(EXACT(A75,$A$74),1,0),IF(EXACT(A75,$A$75),1,0))=1,1,0))</x:f>
      </x:c>
      <x:c r="D75" s="3" t="str">
        <x:f>IF(B75="","",IF(SUM(IF(EXACT(B75,$B$8),1,0),IF(EXACT(B75,$B$9),1,0),IF(EXACT(B75,$B$10),1,0),IF(EXACT(B75,$B$11),1,0),IF(EXACT(B75,$B$12),1,0),IF(EXACT(B75,$B$13),1,0),IF(EXACT(B75,$B$14),1,0),IF(EXACT(B75,$B$15),1,0),IF(EXACT(B75,$B$16),1,0),IF(EXACT(B75,$B$17),1,0),IF(EXACT(B75,$B$18),1,0),IF(EXACT(B75,$B$19),1,0),IF(EXACT(B75,$B$20),1,0),IF(EXACT(B75,$B$21),1,0),IF(EXACT(B75,$B$22),1,0),IF(EXACT(B75,$B$23),1,0),IF(EXACT(B75,$B$24),1,0),IF(EXACT(B75,$B$25),1,0),IF(EXACT(B75,$B$26),1,0),IF(EXACT(B75,$B$27),1,0),IF(EXACT(B75,$B$28),1,0),IF(EXACT(B75,$B$29),1,0),IF(EXACT(B75,$B$30),1,0),IF(EXACT(B75,$B$31),1,0),IF(EXACT(B75,$B$32),1,0),IF(EXACT(B75,$B$33),1,0),IF(EXACT(B75,$B$34),1,0),IF(EXACT(B75,$B$35),1,0),IF(EXACT(B75,$B$36),1,0),IF(EXACT(B75,$B$37),1,0),IF(EXACT(B75,$B$38),1,0),IF(EXACT(B75,$B$39),1,0),IF(EXACT(B75,$B$40),1,0),IF(EXACT(B75,$B$41),1,0),IF(EXACT(B75,$B$42),1,0),IF(EXACT(B75,$B$43),1,0),IF(EXACT(B75,$B$44),1,0),IF(EXACT(B75,$B$45),1,0),IF(EXACT(B75,$B$46),1,0),IF(EXACT(B75,$B$47),1,0),IF(EXACT(B75,$B$48),1,0),IF(EXACT(B75,$B$49),1,0),IF(EXACT(B75,$B$50),1,0),IF(EXACT(B75,$B$51),1,0),IF(EXACT(B75,$B$52),1,0),IF(EXACT(B75,$B$53),1,0),IF(EXACT(B75,$B$54),1,0),IF(EXACT(B75,$B$55),1,0),IF(EXACT(B75,$B$56),1,0),IF(EXACT(B75,$B$57),1,0),IF(EXACT(B75,$B$58),1,0),IF(EXACT(B75,$B$59),1,0),IF(EXACT(B75,$B$60),1,0),IF(EXACT(B75,$B$61),1,0),IF(EXACT(B75,$B$62),1,0),IF(EXACT(B75,$B$63),1,0),IF(EXACT(B75,$B$64),1,0),IF(EXACT(B75,$B$65),1,0),IF(EXACT(B75,$B$66),1,0),IF(EXACT(B75,$B$67),1,0),IF(EXACT(B75,$B$68),1,0),IF(EXACT(B75,$B$69),1,0),IF(EXACT(B75,$B$70),1,0),IF(EXACT(B75,$B$71),1,0),IF(EXACT(B75,$B$72),1,0),IF(EXACT(B75,$B$73),1,0),IF(EXACT(B75,$B$74),1,0),IF(EXACT(B75,$B$75),1,0))=1,1,0))</x:f>
      </x:c>
      <x:c r="E75" s="3" t="str">
        <x:f>IF(A75="","",IF(C75=0,0,IF(SUM(IF(EXACT(A75,$B$8),1,0),IF(EXACT(A75,$B$9),1,0),IF(EXACT(A75,$B$10),1,0),IF(EXACT(A75,$B$11),1,0),IF(EXACT(A75,$B$12),1,0),IF(EXACT(A75,$B$13),1,0),IF(EXACT(A75,$B$14),1,0),IF(EXACT(A75,$B$15),1,0),IF(EXACT(A75,$B$16),1,0),IF(EXACT(A75,$B$17),1,0),IF(EXACT(A75,$B$18),1,0),IF(EXACT(A75,$B$19),1,0),IF(EXACT(A75,$B$20),1,0),IF(EXACT(A75,$B$21),1,0),IF(EXACT(A75,$B$22),1,0),IF(EXACT(A75,$B$23),1,0),IF(EXACT(A75,$B$24),1,0),IF(EXACT(A75,$B$25),1,0),IF(EXACT(A75,$B$26),1,0),IF(EXACT(A75,$B$27),1,0),IF(EXACT(A75,$B$28),1,0),IF(EXACT(A75,$B$29),1,0),IF(EXACT(A75,$B$30),1,0),IF(EXACT(A75,$B$31),1,0),IF(EXACT(A75,$B$32),1,0),IF(EXACT(A75,$B$33),1,0),IF(EXACT(A75,$B$34),1,0),IF(EXACT(A75,$B$35),1,0),IF(EXACT(A75,$B$36),1,0),IF(EXACT(A75,$B$37),1,0),IF(EXACT(A75,$B$38),1,0),IF(EXACT(A75,$B$39),1,0),IF(EXACT(A75,$B$40),1,0),IF(EXACT(A75,$B$41),1,0),IF(EXACT(A75,$B$42),1,0),IF(EXACT(A75,$B$43),1,0),IF(EXACT(A75,$B$44),1,0),IF(EXACT(A75,$B$45),1,0),IF(EXACT(A75,$B$46),1,0),IF(EXACT(A75,$B$47),1,0),IF(EXACT(A75,$B$48),1,0),IF(EXACT(A75,$B$49),1,0),IF(EXACT(A75,$B$50),1,0),IF(EXACT(A75,$B$51),1,0),IF(EXACT(A75,$B$52),1,0),IF(EXACT(A75,$B$53),1,0),IF(EXACT(A75,$B$54),1,0),IF(EXACT(A75,$B$55),1,0),IF(EXACT(A75,$B$56),1,0),IF(EXACT(A75,$B$57),1,0),IF(EXACT(A75,$B$58),1,0),IF(EXACT(A75,$B$59),1,0),IF(EXACT(A75,$B$60),1,0),IF(EXACT(A75,$B$61),1,0),IF(EXACT(A75,$B$62),1,0),IF(EXACT(A75,$B$63),1,0),IF(EXACT(A75,$B$64),1,0),IF(EXACT(A75,$B$65),1,0),IF(EXACT(A75,$B$66),1,0),IF(EXACT(A75,$B$67),1,0),IF(EXACT(A75,$B$68),1,0),IF(EXACT(A75,$B$69),1,0),IF(EXACT(A75,$B$70),1,0),IF(EXACT(A75,$B$71),1,0),IF(EXACT(A75,$B$72),1,0),IF(EXACT(A75,$B$73),1,0),IF(EXACT(A75,$B$74),1,0),IF(EXACT(A75,$B$75),1,0),IF(EXACT(A75,$B$76),1,0),IF(EXACT(A75,$B$77),1,0),IF(EXACT(A75,$B$78),1,0),IF(EXACT(A75,$B$79),1,0),IF(EXACT(A75,$B$80),1,0),IF(EXACT(A75,$B$81),1,0),IF(EXACT(A75,$B$82),1,0),IF(EXACT(A75,$B$83),1,0),IF(EXACT(A75,$B$84),1,0),IF(EXACT(A75,$B$85),1,0),IF(EXACT(A75,$B$86),1,0),IF(EXACT(A75,$B$87),1,0),IF(EXACT(A75,$B$88),1,0),IF(EXACT(A75,$B$89),1,0),IF(EXACT(A75,$B$90),1,0),IF(EXACT(A75,$B$91),1,0),IF(EXACT(A75,$B$92),1,0),IF(EXACT(A75,$B$93),1,0),IF(EXACT(A75,$B$94),1,0),IF(EXACT(A75,$B$95),1,0),IF(EXACT(A75,$B$96),1,0),IF(EXACT(A75,$B$97),1,0),IF(EXACT(A75,$B$98),1,0),IF(EXACT(A75,$B$99),1,0),IF(EXACT(A75,$B$100),1,0),IF(EXACT(A75,$B$101),1,0),IF(EXACT(A75,$B$102),1,0),IF(EXACT(A75,$B$103),1,0),IF(EXACT(A75,$B$104),1,0),IF(EXACT(A75,$B$105),1,0),IF(EXACT(A75,$B$106),1,0),IF(EXACT(A75,$B$107),1,0))&gt;0,1,0)))</x:f>
      </x:c>
      <x:c r="F75" s="3" t="str">
        <x:f>IF(A75="","",IF(C75=0,"Duplicate ignored",IF(E75=1,"Retained","Absent; review record")))</x:f>
      </x:c>
    </x:row>
    <x:row r="76" ht="36" customHeight="1">
      <x:c r="A76" s="30"/>
      <x:c r="B76" s="30"/>
      <x:c r="C76" s="3" t="str">
        <x:f>IF(A76="","",IF(SUM(IF(EXACT(A76,$A$8),1,0),IF(EXACT(A76,$A$9),1,0),IF(EXACT(A76,$A$10),1,0),IF(EXACT(A76,$A$11),1,0),IF(EXACT(A76,$A$12),1,0),IF(EXACT(A76,$A$13),1,0),IF(EXACT(A76,$A$14),1,0),IF(EXACT(A76,$A$15),1,0),IF(EXACT(A76,$A$16),1,0),IF(EXACT(A76,$A$17),1,0),IF(EXACT(A76,$A$18),1,0),IF(EXACT(A76,$A$19),1,0),IF(EXACT(A76,$A$20),1,0),IF(EXACT(A76,$A$21),1,0),IF(EXACT(A76,$A$22),1,0),IF(EXACT(A76,$A$23),1,0),IF(EXACT(A76,$A$24),1,0),IF(EXACT(A76,$A$25),1,0),IF(EXACT(A76,$A$26),1,0),IF(EXACT(A76,$A$27),1,0),IF(EXACT(A76,$A$28),1,0),IF(EXACT(A76,$A$29),1,0),IF(EXACT(A76,$A$30),1,0),IF(EXACT(A76,$A$31),1,0),IF(EXACT(A76,$A$32),1,0),IF(EXACT(A76,$A$33),1,0),IF(EXACT(A76,$A$34),1,0),IF(EXACT(A76,$A$35),1,0),IF(EXACT(A76,$A$36),1,0),IF(EXACT(A76,$A$37),1,0),IF(EXACT(A76,$A$38),1,0),IF(EXACT(A76,$A$39),1,0),IF(EXACT(A76,$A$40),1,0),IF(EXACT(A76,$A$41),1,0),IF(EXACT(A76,$A$42),1,0),IF(EXACT(A76,$A$43),1,0),IF(EXACT(A76,$A$44),1,0),IF(EXACT(A76,$A$45),1,0),IF(EXACT(A76,$A$46),1,0),IF(EXACT(A76,$A$47),1,0),IF(EXACT(A76,$A$48),1,0),IF(EXACT(A76,$A$49),1,0),IF(EXACT(A76,$A$50),1,0),IF(EXACT(A76,$A$51),1,0),IF(EXACT(A76,$A$52),1,0),IF(EXACT(A76,$A$53),1,0),IF(EXACT(A76,$A$54),1,0),IF(EXACT(A76,$A$55),1,0),IF(EXACT(A76,$A$56),1,0),IF(EXACT(A76,$A$57),1,0),IF(EXACT(A76,$A$58),1,0),IF(EXACT(A76,$A$59),1,0),IF(EXACT(A76,$A$60),1,0),IF(EXACT(A76,$A$61),1,0),IF(EXACT(A76,$A$62),1,0),IF(EXACT(A76,$A$63),1,0),IF(EXACT(A76,$A$64),1,0),IF(EXACT(A76,$A$65),1,0),IF(EXACT(A76,$A$66),1,0),IF(EXACT(A76,$A$67),1,0),IF(EXACT(A76,$A$68),1,0),IF(EXACT(A76,$A$69),1,0),IF(EXACT(A76,$A$70),1,0),IF(EXACT(A76,$A$71),1,0),IF(EXACT(A76,$A$72),1,0),IF(EXACT(A76,$A$73),1,0),IF(EXACT(A76,$A$74),1,0),IF(EXACT(A76,$A$75),1,0),IF(EXACT(A76,$A$76),1,0))=1,1,0))</x:f>
      </x:c>
      <x:c r="D76" s="3" t="str">
        <x:f>IF(B76="","",IF(SUM(IF(EXACT(B76,$B$8),1,0),IF(EXACT(B76,$B$9),1,0),IF(EXACT(B76,$B$10),1,0),IF(EXACT(B76,$B$11),1,0),IF(EXACT(B76,$B$12),1,0),IF(EXACT(B76,$B$13),1,0),IF(EXACT(B76,$B$14),1,0),IF(EXACT(B76,$B$15),1,0),IF(EXACT(B76,$B$16),1,0),IF(EXACT(B76,$B$17),1,0),IF(EXACT(B76,$B$18),1,0),IF(EXACT(B76,$B$19),1,0),IF(EXACT(B76,$B$20),1,0),IF(EXACT(B76,$B$21),1,0),IF(EXACT(B76,$B$22),1,0),IF(EXACT(B76,$B$23),1,0),IF(EXACT(B76,$B$24),1,0),IF(EXACT(B76,$B$25),1,0),IF(EXACT(B76,$B$26),1,0),IF(EXACT(B76,$B$27),1,0),IF(EXACT(B76,$B$28),1,0),IF(EXACT(B76,$B$29),1,0),IF(EXACT(B76,$B$30),1,0),IF(EXACT(B76,$B$31),1,0),IF(EXACT(B76,$B$32),1,0),IF(EXACT(B76,$B$33),1,0),IF(EXACT(B76,$B$34),1,0),IF(EXACT(B76,$B$35),1,0),IF(EXACT(B76,$B$36),1,0),IF(EXACT(B76,$B$37),1,0),IF(EXACT(B76,$B$38),1,0),IF(EXACT(B76,$B$39),1,0),IF(EXACT(B76,$B$40),1,0),IF(EXACT(B76,$B$41),1,0),IF(EXACT(B76,$B$42),1,0),IF(EXACT(B76,$B$43),1,0),IF(EXACT(B76,$B$44),1,0),IF(EXACT(B76,$B$45),1,0),IF(EXACT(B76,$B$46),1,0),IF(EXACT(B76,$B$47),1,0),IF(EXACT(B76,$B$48),1,0),IF(EXACT(B76,$B$49),1,0),IF(EXACT(B76,$B$50),1,0),IF(EXACT(B76,$B$51),1,0),IF(EXACT(B76,$B$52),1,0),IF(EXACT(B76,$B$53),1,0),IF(EXACT(B76,$B$54),1,0),IF(EXACT(B76,$B$55),1,0),IF(EXACT(B76,$B$56),1,0),IF(EXACT(B76,$B$57),1,0),IF(EXACT(B76,$B$58),1,0),IF(EXACT(B76,$B$59),1,0),IF(EXACT(B76,$B$60),1,0),IF(EXACT(B76,$B$61),1,0),IF(EXACT(B76,$B$62),1,0),IF(EXACT(B76,$B$63),1,0),IF(EXACT(B76,$B$64),1,0),IF(EXACT(B76,$B$65),1,0),IF(EXACT(B76,$B$66),1,0),IF(EXACT(B76,$B$67),1,0),IF(EXACT(B76,$B$68),1,0),IF(EXACT(B76,$B$69),1,0),IF(EXACT(B76,$B$70),1,0),IF(EXACT(B76,$B$71),1,0),IF(EXACT(B76,$B$72),1,0),IF(EXACT(B76,$B$73),1,0),IF(EXACT(B76,$B$74),1,0),IF(EXACT(B76,$B$75),1,0),IF(EXACT(B76,$B$76),1,0))=1,1,0))</x:f>
      </x:c>
      <x:c r="E76" s="3" t="str">
        <x:f>IF(A76="","",IF(C76=0,0,IF(SUM(IF(EXACT(A76,$B$8),1,0),IF(EXACT(A76,$B$9),1,0),IF(EXACT(A76,$B$10),1,0),IF(EXACT(A76,$B$11),1,0),IF(EXACT(A76,$B$12),1,0),IF(EXACT(A76,$B$13),1,0),IF(EXACT(A76,$B$14),1,0),IF(EXACT(A76,$B$15),1,0),IF(EXACT(A76,$B$16),1,0),IF(EXACT(A76,$B$17),1,0),IF(EXACT(A76,$B$18),1,0),IF(EXACT(A76,$B$19),1,0),IF(EXACT(A76,$B$20),1,0),IF(EXACT(A76,$B$21),1,0),IF(EXACT(A76,$B$22),1,0),IF(EXACT(A76,$B$23),1,0),IF(EXACT(A76,$B$24),1,0),IF(EXACT(A76,$B$25),1,0),IF(EXACT(A76,$B$26),1,0),IF(EXACT(A76,$B$27),1,0),IF(EXACT(A76,$B$28),1,0),IF(EXACT(A76,$B$29),1,0),IF(EXACT(A76,$B$30),1,0),IF(EXACT(A76,$B$31),1,0),IF(EXACT(A76,$B$32),1,0),IF(EXACT(A76,$B$33),1,0),IF(EXACT(A76,$B$34),1,0),IF(EXACT(A76,$B$35),1,0),IF(EXACT(A76,$B$36),1,0),IF(EXACT(A76,$B$37),1,0),IF(EXACT(A76,$B$38),1,0),IF(EXACT(A76,$B$39),1,0),IF(EXACT(A76,$B$40),1,0),IF(EXACT(A76,$B$41),1,0),IF(EXACT(A76,$B$42),1,0),IF(EXACT(A76,$B$43),1,0),IF(EXACT(A76,$B$44),1,0),IF(EXACT(A76,$B$45),1,0),IF(EXACT(A76,$B$46),1,0),IF(EXACT(A76,$B$47),1,0),IF(EXACT(A76,$B$48),1,0),IF(EXACT(A76,$B$49),1,0),IF(EXACT(A76,$B$50),1,0),IF(EXACT(A76,$B$51),1,0),IF(EXACT(A76,$B$52),1,0),IF(EXACT(A76,$B$53),1,0),IF(EXACT(A76,$B$54),1,0),IF(EXACT(A76,$B$55),1,0),IF(EXACT(A76,$B$56),1,0),IF(EXACT(A76,$B$57),1,0),IF(EXACT(A76,$B$58),1,0),IF(EXACT(A76,$B$59),1,0),IF(EXACT(A76,$B$60),1,0),IF(EXACT(A76,$B$61),1,0),IF(EXACT(A76,$B$62),1,0),IF(EXACT(A76,$B$63),1,0),IF(EXACT(A76,$B$64),1,0),IF(EXACT(A76,$B$65),1,0),IF(EXACT(A76,$B$66),1,0),IF(EXACT(A76,$B$67),1,0),IF(EXACT(A76,$B$68),1,0),IF(EXACT(A76,$B$69),1,0),IF(EXACT(A76,$B$70),1,0),IF(EXACT(A76,$B$71),1,0),IF(EXACT(A76,$B$72),1,0),IF(EXACT(A76,$B$73),1,0),IF(EXACT(A76,$B$74),1,0),IF(EXACT(A76,$B$75),1,0),IF(EXACT(A76,$B$76),1,0),IF(EXACT(A76,$B$77),1,0),IF(EXACT(A76,$B$78),1,0),IF(EXACT(A76,$B$79),1,0),IF(EXACT(A76,$B$80),1,0),IF(EXACT(A76,$B$81),1,0),IF(EXACT(A76,$B$82),1,0),IF(EXACT(A76,$B$83),1,0),IF(EXACT(A76,$B$84),1,0),IF(EXACT(A76,$B$85),1,0),IF(EXACT(A76,$B$86),1,0),IF(EXACT(A76,$B$87),1,0),IF(EXACT(A76,$B$88),1,0),IF(EXACT(A76,$B$89),1,0),IF(EXACT(A76,$B$90),1,0),IF(EXACT(A76,$B$91),1,0),IF(EXACT(A76,$B$92),1,0),IF(EXACT(A76,$B$93),1,0),IF(EXACT(A76,$B$94),1,0),IF(EXACT(A76,$B$95),1,0),IF(EXACT(A76,$B$96),1,0),IF(EXACT(A76,$B$97),1,0),IF(EXACT(A76,$B$98),1,0),IF(EXACT(A76,$B$99),1,0),IF(EXACT(A76,$B$100),1,0),IF(EXACT(A76,$B$101),1,0),IF(EXACT(A76,$B$102),1,0),IF(EXACT(A76,$B$103),1,0),IF(EXACT(A76,$B$104),1,0),IF(EXACT(A76,$B$105),1,0),IF(EXACT(A76,$B$106),1,0),IF(EXACT(A76,$B$107),1,0))&gt;0,1,0)))</x:f>
      </x:c>
      <x:c r="F76" s="3" t="str">
        <x:f>IF(A76="","",IF(C76=0,"Duplicate ignored",IF(E76=1,"Retained","Absent; review record")))</x:f>
      </x:c>
    </x:row>
    <x:row r="77" ht="36" customHeight="1">
      <x:c r="A77" s="30"/>
      <x:c r="B77" s="30"/>
      <x:c r="C77" s="3" t="str">
        <x:f>IF(A77="","",IF(SUM(IF(EXACT(A77,$A$8),1,0),IF(EXACT(A77,$A$9),1,0),IF(EXACT(A77,$A$10),1,0),IF(EXACT(A77,$A$11),1,0),IF(EXACT(A77,$A$12),1,0),IF(EXACT(A77,$A$13),1,0),IF(EXACT(A77,$A$14),1,0),IF(EXACT(A77,$A$15),1,0),IF(EXACT(A77,$A$16),1,0),IF(EXACT(A77,$A$17),1,0),IF(EXACT(A77,$A$18),1,0),IF(EXACT(A77,$A$19),1,0),IF(EXACT(A77,$A$20),1,0),IF(EXACT(A77,$A$21),1,0),IF(EXACT(A77,$A$22),1,0),IF(EXACT(A77,$A$23),1,0),IF(EXACT(A77,$A$24),1,0),IF(EXACT(A77,$A$25),1,0),IF(EXACT(A77,$A$26),1,0),IF(EXACT(A77,$A$27),1,0),IF(EXACT(A77,$A$28),1,0),IF(EXACT(A77,$A$29),1,0),IF(EXACT(A77,$A$30),1,0),IF(EXACT(A77,$A$31),1,0),IF(EXACT(A77,$A$32),1,0),IF(EXACT(A77,$A$33),1,0),IF(EXACT(A77,$A$34),1,0),IF(EXACT(A77,$A$35),1,0),IF(EXACT(A77,$A$36),1,0),IF(EXACT(A77,$A$37),1,0),IF(EXACT(A77,$A$38),1,0),IF(EXACT(A77,$A$39),1,0),IF(EXACT(A77,$A$40),1,0),IF(EXACT(A77,$A$41),1,0),IF(EXACT(A77,$A$42),1,0),IF(EXACT(A77,$A$43),1,0),IF(EXACT(A77,$A$44),1,0),IF(EXACT(A77,$A$45),1,0),IF(EXACT(A77,$A$46),1,0),IF(EXACT(A77,$A$47),1,0),IF(EXACT(A77,$A$48),1,0),IF(EXACT(A77,$A$49),1,0),IF(EXACT(A77,$A$50),1,0),IF(EXACT(A77,$A$51),1,0),IF(EXACT(A77,$A$52),1,0),IF(EXACT(A77,$A$53),1,0),IF(EXACT(A77,$A$54),1,0),IF(EXACT(A77,$A$55),1,0),IF(EXACT(A77,$A$56),1,0),IF(EXACT(A77,$A$57),1,0),IF(EXACT(A77,$A$58),1,0),IF(EXACT(A77,$A$59),1,0),IF(EXACT(A77,$A$60),1,0),IF(EXACT(A77,$A$61),1,0),IF(EXACT(A77,$A$62),1,0),IF(EXACT(A77,$A$63),1,0),IF(EXACT(A77,$A$64),1,0),IF(EXACT(A77,$A$65),1,0),IF(EXACT(A77,$A$66),1,0),IF(EXACT(A77,$A$67),1,0),IF(EXACT(A77,$A$68),1,0),IF(EXACT(A77,$A$69),1,0),IF(EXACT(A77,$A$70),1,0),IF(EXACT(A77,$A$71),1,0),IF(EXACT(A77,$A$72),1,0),IF(EXACT(A77,$A$73),1,0),IF(EXACT(A77,$A$74),1,0),IF(EXACT(A77,$A$75),1,0),IF(EXACT(A77,$A$76),1,0),IF(EXACT(A77,$A$77),1,0))=1,1,0))</x:f>
      </x:c>
      <x:c r="D77" s="3" t="str">
        <x:f>IF(B77="","",IF(SUM(IF(EXACT(B77,$B$8),1,0),IF(EXACT(B77,$B$9),1,0),IF(EXACT(B77,$B$10),1,0),IF(EXACT(B77,$B$11),1,0),IF(EXACT(B77,$B$12),1,0),IF(EXACT(B77,$B$13),1,0),IF(EXACT(B77,$B$14),1,0),IF(EXACT(B77,$B$15),1,0),IF(EXACT(B77,$B$16),1,0),IF(EXACT(B77,$B$17),1,0),IF(EXACT(B77,$B$18),1,0),IF(EXACT(B77,$B$19),1,0),IF(EXACT(B77,$B$20),1,0),IF(EXACT(B77,$B$21),1,0),IF(EXACT(B77,$B$22),1,0),IF(EXACT(B77,$B$23),1,0),IF(EXACT(B77,$B$24),1,0),IF(EXACT(B77,$B$25),1,0),IF(EXACT(B77,$B$26),1,0),IF(EXACT(B77,$B$27),1,0),IF(EXACT(B77,$B$28),1,0),IF(EXACT(B77,$B$29),1,0),IF(EXACT(B77,$B$30),1,0),IF(EXACT(B77,$B$31),1,0),IF(EXACT(B77,$B$32),1,0),IF(EXACT(B77,$B$33),1,0),IF(EXACT(B77,$B$34),1,0),IF(EXACT(B77,$B$35),1,0),IF(EXACT(B77,$B$36),1,0),IF(EXACT(B77,$B$37),1,0),IF(EXACT(B77,$B$38),1,0),IF(EXACT(B77,$B$39),1,0),IF(EXACT(B77,$B$40),1,0),IF(EXACT(B77,$B$41),1,0),IF(EXACT(B77,$B$42),1,0),IF(EXACT(B77,$B$43),1,0),IF(EXACT(B77,$B$44),1,0),IF(EXACT(B77,$B$45),1,0),IF(EXACT(B77,$B$46),1,0),IF(EXACT(B77,$B$47),1,0),IF(EXACT(B77,$B$48),1,0),IF(EXACT(B77,$B$49),1,0),IF(EXACT(B77,$B$50),1,0),IF(EXACT(B77,$B$51),1,0),IF(EXACT(B77,$B$52),1,0),IF(EXACT(B77,$B$53),1,0),IF(EXACT(B77,$B$54),1,0),IF(EXACT(B77,$B$55),1,0),IF(EXACT(B77,$B$56),1,0),IF(EXACT(B77,$B$57),1,0),IF(EXACT(B77,$B$58),1,0),IF(EXACT(B77,$B$59),1,0),IF(EXACT(B77,$B$60),1,0),IF(EXACT(B77,$B$61),1,0),IF(EXACT(B77,$B$62),1,0),IF(EXACT(B77,$B$63),1,0),IF(EXACT(B77,$B$64),1,0),IF(EXACT(B77,$B$65),1,0),IF(EXACT(B77,$B$66),1,0),IF(EXACT(B77,$B$67),1,0),IF(EXACT(B77,$B$68),1,0),IF(EXACT(B77,$B$69),1,0),IF(EXACT(B77,$B$70),1,0),IF(EXACT(B77,$B$71),1,0),IF(EXACT(B77,$B$72),1,0),IF(EXACT(B77,$B$73),1,0),IF(EXACT(B77,$B$74),1,0),IF(EXACT(B77,$B$75),1,0),IF(EXACT(B77,$B$76),1,0),IF(EXACT(B77,$B$77),1,0))=1,1,0))</x:f>
      </x:c>
      <x:c r="E77" s="3" t="str">
        <x:f>IF(A77="","",IF(C77=0,0,IF(SUM(IF(EXACT(A77,$B$8),1,0),IF(EXACT(A77,$B$9),1,0),IF(EXACT(A77,$B$10),1,0),IF(EXACT(A77,$B$11),1,0),IF(EXACT(A77,$B$12),1,0),IF(EXACT(A77,$B$13),1,0),IF(EXACT(A77,$B$14),1,0),IF(EXACT(A77,$B$15),1,0),IF(EXACT(A77,$B$16),1,0),IF(EXACT(A77,$B$17),1,0),IF(EXACT(A77,$B$18),1,0),IF(EXACT(A77,$B$19),1,0),IF(EXACT(A77,$B$20),1,0),IF(EXACT(A77,$B$21),1,0),IF(EXACT(A77,$B$22),1,0),IF(EXACT(A77,$B$23),1,0),IF(EXACT(A77,$B$24),1,0),IF(EXACT(A77,$B$25),1,0),IF(EXACT(A77,$B$26),1,0),IF(EXACT(A77,$B$27),1,0),IF(EXACT(A77,$B$28),1,0),IF(EXACT(A77,$B$29),1,0),IF(EXACT(A77,$B$30),1,0),IF(EXACT(A77,$B$31),1,0),IF(EXACT(A77,$B$32),1,0),IF(EXACT(A77,$B$33),1,0),IF(EXACT(A77,$B$34),1,0),IF(EXACT(A77,$B$35),1,0),IF(EXACT(A77,$B$36),1,0),IF(EXACT(A77,$B$37),1,0),IF(EXACT(A77,$B$38),1,0),IF(EXACT(A77,$B$39),1,0),IF(EXACT(A77,$B$40),1,0),IF(EXACT(A77,$B$41),1,0),IF(EXACT(A77,$B$42),1,0),IF(EXACT(A77,$B$43),1,0),IF(EXACT(A77,$B$44),1,0),IF(EXACT(A77,$B$45),1,0),IF(EXACT(A77,$B$46),1,0),IF(EXACT(A77,$B$47),1,0),IF(EXACT(A77,$B$48),1,0),IF(EXACT(A77,$B$49),1,0),IF(EXACT(A77,$B$50),1,0),IF(EXACT(A77,$B$51),1,0),IF(EXACT(A77,$B$52),1,0),IF(EXACT(A77,$B$53),1,0),IF(EXACT(A77,$B$54),1,0),IF(EXACT(A77,$B$55),1,0),IF(EXACT(A77,$B$56),1,0),IF(EXACT(A77,$B$57),1,0),IF(EXACT(A77,$B$58),1,0),IF(EXACT(A77,$B$59),1,0),IF(EXACT(A77,$B$60),1,0),IF(EXACT(A77,$B$61),1,0),IF(EXACT(A77,$B$62),1,0),IF(EXACT(A77,$B$63),1,0),IF(EXACT(A77,$B$64),1,0),IF(EXACT(A77,$B$65),1,0),IF(EXACT(A77,$B$66),1,0),IF(EXACT(A77,$B$67),1,0),IF(EXACT(A77,$B$68),1,0),IF(EXACT(A77,$B$69),1,0),IF(EXACT(A77,$B$70),1,0),IF(EXACT(A77,$B$71),1,0),IF(EXACT(A77,$B$72),1,0),IF(EXACT(A77,$B$73),1,0),IF(EXACT(A77,$B$74),1,0),IF(EXACT(A77,$B$75),1,0),IF(EXACT(A77,$B$76),1,0),IF(EXACT(A77,$B$77),1,0),IF(EXACT(A77,$B$78),1,0),IF(EXACT(A77,$B$79),1,0),IF(EXACT(A77,$B$80),1,0),IF(EXACT(A77,$B$81),1,0),IF(EXACT(A77,$B$82),1,0),IF(EXACT(A77,$B$83),1,0),IF(EXACT(A77,$B$84),1,0),IF(EXACT(A77,$B$85),1,0),IF(EXACT(A77,$B$86),1,0),IF(EXACT(A77,$B$87),1,0),IF(EXACT(A77,$B$88),1,0),IF(EXACT(A77,$B$89),1,0),IF(EXACT(A77,$B$90),1,0),IF(EXACT(A77,$B$91),1,0),IF(EXACT(A77,$B$92),1,0),IF(EXACT(A77,$B$93),1,0),IF(EXACT(A77,$B$94),1,0),IF(EXACT(A77,$B$95),1,0),IF(EXACT(A77,$B$96),1,0),IF(EXACT(A77,$B$97),1,0),IF(EXACT(A77,$B$98),1,0),IF(EXACT(A77,$B$99),1,0),IF(EXACT(A77,$B$100),1,0),IF(EXACT(A77,$B$101),1,0),IF(EXACT(A77,$B$102),1,0),IF(EXACT(A77,$B$103),1,0),IF(EXACT(A77,$B$104),1,0),IF(EXACT(A77,$B$105),1,0),IF(EXACT(A77,$B$106),1,0),IF(EXACT(A77,$B$107),1,0))&gt;0,1,0)))</x:f>
      </x:c>
      <x:c r="F77" s="3" t="str">
        <x:f>IF(A77="","",IF(C77=0,"Duplicate ignored",IF(E77=1,"Retained","Absent; review record")))</x:f>
      </x:c>
    </x:row>
    <x:row r="78" ht="36" customHeight="1">
      <x:c r="A78" s="30"/>
      <x:c r="B78" s="30"/>
      <x:c r="C78" s="3" t="str">
        <x:f>IF(A78="","",IF(SUM(IF(EXACT(A78,$A$8),1,0),IF(EXACT(A78,$A$9),1,0),IF(EXACT(A78,$A$10),1,0),IF(EXACT(A78,$A$11),1,0),IF(EXACT(A78,$A$12),1,0),IF(EXACT(A78,$A$13),1,0),IF(EXACT(A78,$A$14),1,0),IF(EXACT(A78,$A$15),1,0),IF(EXACT(A78,$A$16),1,0),IF(EXACT(A78,$A$17),1,0),IF(EXACT(A78,$A$18),1,0),IF(EXACT(A78,$A$19),1,0),IF(EXACT(A78,$A$20),1,0),IF(EXACT(A78,$A$21),1,0),IF(EXACT(A78,$A$22),1,0),IF(EXACT(A78,$A$23),1,0),IF(EXACT(A78,$A$24),1,0),IF(EXACT(A78,$A$25),1,0),IF(EXACT(A78,$A$26),1,0),IF(EXACT(A78,$A$27),1,0),IF(EXACT(A78,$A$28),1,0),IF(EXACT(A78,$A$29),1,0),IF(EXACT(A78,$A$30),1,0),IF(EXACT(A78,$A$31),1,0),IF(EXACT(A78,$A$32),1,0),IF(EXACT(A78,$A$33),1,0),IF(EXACT(A78,$A$34),1,0),IF(EXACT(A78,$A$35),1,0),IF(EXACT(A78,$A$36),1,0),IF(EXACT(A78,$A$37),1,0),IF(EXACT(A78,$A$38),1,0),IF(EXACT(A78,$A$39),1,0),IF(EXACT(A78,$A$40),1,0),IF(EXACT(A78,$A$41),1,0),IF(EXACT(A78,$A$42),1,0),IF(EXACT(A78,$A$43),1,0),IF(EXACT(A78,$A$44),1,0),IF(EXACT(A78,$A$45),1,0),IF(EXACT(A78,$A$46),1,0),IF(EXACT(A78,$A$47),1,0),IF(EXACT(A78,$A$48),1,0),IF(EXACT(A78,$A$49),1,0),IF(EXACT(A78,$A$50),1,0),IF(EXACT(A78,$A$51),1,0),IF(EXACT(A78,$A$52),1,0),IF(EXACT(A78,$A$53),1,0),IF(EXACT(A78,$A$54),1,0),IF(EXACT(A78,$A$55),1,0),IF(EXACT(A78,$A$56),1,0),IF(EXACT(A78,$A$57),1,0),IF(EXACT(A78,$A$58),1,0),IF(EXACT(A78,$A$59),1,0),IF(EXACT(A78,$A$60),1,0),IF(EXACT(A78,$A$61),1,0),IF(EXACT(A78,$A$62),1,0),IF(EXACT(A78,$A$63),1,0),IF(EXACT(A78,$A$64),1,0),IF(EXACT(A78,$A$65),1,0),IF(EXACT(A78,$A$66),1,0),IF(EXACT(A78,$A$67),1,0),IF(EXACT(A78,$A$68),1,0),IF(EXACT(A78,$A$69),1,0),IF(EXACT(A78,$A$70),1,0),IF(EXACT(A78,$A$71),1,0),IF(EXACT(A78,$A$72),1,0),IF(EXACT(A78,$A$73),1,0),IF(EXACT(A78,$A$74),1,0),IF(EXACT(A78,$A$75),1,0),IF(EXACT(A78,$A$76),1,0),IF(EXACT(A78,$A$77),1,0),IF(EXACT(A78,$A$78),1,0))=1,1,0))</x:f>
      </x:c>
      <x:c r="D78" s="3" t="str">
        <x:f>IF(B78="","",IF(SUM(IF(EXACT(B78,$B$8),1,0),IF(EXACT(B78,$B$9),1,0),IF(EXACT(B78,$B$10),1,0),IF(EXACT(B78,$B$11),1,0),IF(EXACT(B78,$B$12),1,0),IF(EXACT(B78,$B$13),1,0),IF(EXACT(B78,$B$14),1,0),IF(EXACT(B78,$B$15),1,0),IF(EXACT(B78,$B$16),1,0),IF(EXACT(B78,$B$17),1,0),IF(EXACT(B78,$B$18),1,0),IF(EXACT(B78,$B$19),1,0),IF(EXACT(B78,$B$20),1,0),IF(EXACT(B78,$B$21),1,0),IF(EXACT(B78,$B$22),1,0),IF(EXACT(B78,$B$23),1,0),IF(EXACT(B78,$B$24),1,0),IF(EXACT(B78,$B$25),1,0),IF(EXACT(B78,$B$26),1,0),IF(EXACT(B78,$B$27),1,0),IF(EXACT(B78,$B$28),1,0),IF(EXACT(B78,$B$29),1,0),IF(EXACT(B78,$B$30),1,0),IF(EXACT(B78,$B$31),1,0),IF(EXACT(B78,$B$32),1,0),IF(EXACT(B78,$B$33),1,0),IF(EXACT(B78,$B$34),1,0),IF(EXACT(B78,$B$35),1,0),IF(EXACT(B78,$B$36),1,0),IF(EXACT(B78,$B$37),1,0),IF(EXACT(B78,$B$38),1,0),IF(EXACT(B78,$B$39),1,0),IF(EXACT(B78,$B$40),1,0),IF(EXACT(B78,$B$41),1,0),IF(EXACT(B78,$B$42),1,0),IF(EXACT(B78,$B$43),1,0),IF(EXACT(B78,$B$44),1,0),IF(EXACT(B78,$B$45),1,0),IF(EXACT(B78,$B$46),1,0),IF(EXACT(B78,$B$47),1,0),IF(EXACT(B78,$B$48),1,0),IF(EXACT(B78,$B$49),1,0),IF(EXACT(B78,$B$50),1,0),IF(EXACT(B78,$B$51),1,0),IF(EXACT(B78,$B$52),1,0),IF(EXACT(B78,$B$53),1,0),IF(EXACT(B78,$B$54),1,0),IF(EXACT(B78,$B$55),1,0),IF(EXACT(B78,$B$56),1,0),IF(EXACT(B78,$B$57),1,0),IF(EXACT(B78,$B$58),1,0),IF(EXACT(B78,$B$59),1,0),IF(EXACT(B78,$B$60),1,0),IF(EXACT(B78,$B$61),1,0),IF(EXACT(B78,$B$62),1,0),IF(EXACT(B78,$B$63),1,0),IF(EXACT(B78,$B$64),1,0),IF(EXACT(B78,$B$65),1,0),IF(EXACT(B78,$B$66),1,0),IF(EXACT(B78,$B$67),1,0),IF(EXACT(B78,$B$68),1,0),IF(EXACT(B78,$B$69),1,0),IF(EXACT(B78,$B$70),1,0),IF(EXACT(B78,$B$71),1,0),IF(EXACT(B78,$B$72),1,0),IF(EXACT(B78,$B$73),1,0),IF(EXACT(B78,$B$74),1,0),IF(EXACT(B78,$B$75),1,0),IF(EXACT(B78,$B$76),1,0),IF(EXACT(B78,$B$77),1,0),IF(EXACT(B78,$B$78),1,0))=1,1,0))</x:f>
      </x:c>
      <x:c r="E78" s="3" t="str">
        <x:f>IF(A78="","",IF(C78=0,0,IF(SUM(IF(EXACT(A78,$B$8),1,0),IF(EXACT(A78,$B$9),1,0),IF(EXACT(A78,$B$10),1,0),IF(EXACT(A78,$B$11),1,0),IF(EXACT(A78,$B$12),1,0),IF(EXACT(A78,$B$13),1,0),IF(EXACT(A78,$B$14),1,0),IF(EXACT(A78,$B$15),1,0),IF(EXACT(A78,$B$16),1,0),IF(EXACT(A78,$B$17),1,0),IF(EXACT(A78,$B$18),1,0),IF(EXACT(A78,$B$19),1,0),IF(EXACT(A78,$B$20),1,0),IF(EXACT(A78,$B$21),1,0),IF(EXACT(A78,$B$22),1,0),IF(EXACT(A78,$B$23),1,0),IF(EXACT(A78,$B$24),1,0),IF(EXACT(A78,$B$25),1,0),IF(EXACT(A78,$B$26),1,0),IF(EXACT(A78,$B$27),1,0),IF(EXACT(A78,$B$28),1,0),IF(EXACT(A78,$B$29),1,0),IF(EXACT(A78,$B$30),1,0),IF(EXACT(A78,$B$31),1,0),IF(EXACT(A78,$B$32),1,0),IF(EXACT(A78,$B$33),1,0),IF(EXACT(A78,$B$34),1,0),IF(EXACT(A78,$B$35),1,0),IF(EXACT(A78,$B$36),1,0),IF(EXACT(A78,$B$37),1,0),IF(EXACT(A78,$B$38),1,0),IF(EXACT(A78,$B$39),1,0),IF(EXACT(A78,$B$40),1,0),IF(EXACT(A78,$B$41),1,0),IF(EXACT(A78,$B$42),1,0),IF(EXACT(A78,$B$43),1,0),IF(EXACT(A78,$B$44),1,0),IF(EXACT(A78,$B$45),1,0),IF(EXACT(A78,$B$46),1,0),IF(EXACT(A78,$B$47),1,0),IF(EXACT(A78,$B$48),1,0),IF(EXACT(A78,$B$49),1,0),IF(EXACT(A78,$B$50),1,0),IF(EXACT(A78,$B$51),1,0),IF(EXACT(A78,$B$52),1,0),IF(EXACT(A78,$B$53),1,0),IF(EXACT(A78,$B$54),1,0),IF(EXACT(A78,$B$55),1,0),IF(EXACT(A78,$B$56),1,0),IF(EXACT(A78,$B$57),1,0),IF(EXACT(A78,$B$58),1,0),IF(EXACT(A78,$B$59),1,0),IF(EXACT(A78,$B$60),1,0),IF(EXACT(A78,$B$61),1,0),IF(EXACT(A78,$B$62),1,0),IF(EXACT(A78,$B$63),1,0),IF(EXACT(A78,$B$64),1,0),IF(EXACT(A78,$B$65),1,0),IF(EXACT(A78,$B$66),1,0),IF(EXACT(A78,$B$67),1,0),IF(EXACT(A78,$B$68),1,0),IF(EXACT(A78,$B$69),1,0),IF(EXACT(A78,$B$70),1,0),IF(EXACT(A78,$B$71),1,0),IF(EXACT(A78,$B$72),1,0),IF(EXACT(A78,$B$73),1,0),IF(EXACT(A78,$B$74),1,0),IF(EXACT(A78,$B$75),1,0),IF(EXACT(A78,$B$76),1,0),IF(EXACT(A78,$B$77),1,0),IF(EXACT(A78,$B$78),1,0),IF(EXACT(A78,$B$79),1,0),IF(EXACT(A78,$B$80),1,0),IF(EXACT(A78,$B$81),1,0),IF(EXACT(A78,$B$82),1,0),IF(EXACT(A78,$B$83),1,0),IF(EXACT(A78,$B$84),1,0),IF(EXACT(A78,$B$85),1,0),IF(EXACT(A78,$B$86),1,0),IF(EXACT(A78,$B$87),1,0),IF(EXACT(A78,$B$88),1,0),IF(EXACT(A78,$B$89),1,0),IF(EXACT(A78,$B$90),1,0),IF(EXACT(A78,$B$91),1,0),IF(EXACT(A78,$B$92),1,0),IF(EXACT(A78,$B$93),1,0),IF(EXACT(A78,$B$94),1,0),IF(EXACT(A78,$B$95),1,0),IF(EXACT(A78,$B$96),1,0),IF(EXACT(A78,$B$97),1,0),IF(EXACT(A78,$B$98),1,0),IF(EXACT(A78,$B$99),1,0),IF(EXACT(A78,$B$100),1,0),IF(EXACT(A78,$B$101),1,0),IF(EXACT(A78,$B$102),1,0),IF(EXACT(A78,$B$103),1,0),IF(EXACT(A78,$B$104),1,0),IF(EXACT(A78,$B$105),1,0),IF(EXACT(A78,$B$106),1,0),IF(EXACT(A78,$B$107),1,0))&gt;0,1,0)))</x:f>
      </x:c>
      <x:c r="F78" s="3" t="str">
        <x:f>IF(A78="","",IF(C78=0,"Duplicate ignored",IF(E78=1,"Retained","Absent; review record")))</x:f>
      </x:c>
    </x:row>
    <x:row r="79" ht="36" customHeight="1">
      <x:c r="A79" s="30"/>
      <x:c r="B79" s="30"/>
      <x:c r="C79" s="3" t="str">
        <x:f>IF(A79="","",IF(SUM(IF(EXACT(A79,$A$8),1,0),IF(EXACT(A79,$A$9),1,0),IF(EXACT(A79,$A$10),1,0),IF(EXACT(A79,$A$11),1,0),IF(EXACT(A79,$A$12),1,0),IF(EXACT(A79,$A$13),1,0),IF(EXACT(A79,$A$14),1,0),IF(EXACT(A79,$A$15),1,0),IF(EXACT(A79,$A$16),1,0),IF(EXACT(A79,$A$17),1,0),IF(EXACT(A79,$A$18),1,0),IF(EXACT(A79,$A$19),1,0),IF(EXACT(A79,$A$20),1,0),IF(EXACT(A79,$A$21),1,0),IF(EXACT(A79,$A$22),1,0),IF(EXACT(A79,$A$23),1,0),IF(EXACT(A79,$A$24),1,0),IF(EXACT(A79,$A$25),1,0),IF(EXACT(A79,$A$26),1,0),IF(EXACT(A79,$A$27),1,0),IF(EXACT(A79,$A$28),1,0),IF(EXACT(A79,$A$29),1,0),IF(EXACT(A79,$A$30),1,0),IF(EXACT(A79,$A$31),1,0),IF(EXACT(A79,$A$32),1,0),IF(EXACT(A79,$A$33),1,0),IF(EXACT(A79,$A$34),1,0),IF(EXACT(A79,$A$35),1,0),IF(EXACT(A79,$A$36),1,0),IF(EXACT(A79,$A$37),1,0),IF(EXACT(A79,$A$38),1,0),IF(EXACT(A79,$A$39),1,0),IF(EXACT(A79,$A$40),1,0),IF(EXACT(A79,$A$41),1,0),IF(EXACT(A79,$A$42),1,0),IF(EXACT(A79,$A$43),1,0),IF(EXACT(A79,$A$44),1,0),IF(EXACT(A79,$A$45),1,0),IF(EXACT(A79,$A$46),1,0),IF(EXACT(A79,$A$47),1,0),IF(EXACT(A79,$A$48),1,0),IF(EXACT(A79,$A$49),1,0),IF(EXACT(A79,$A$50),1,0),IF(EXACT(A79,$A$51),1,0),IF(EXACT(A79,$A$52),1,0),IF(EXACT(A79,$A$53),1,0),IF(EXACT(A79,$A$54),1,0),IF(EXACT(A79,$A$55),1,0),IF(EXACT(A79,$A$56),1,0),IF(EXACT(A79,$A$57),1,0),IF(EXACT(A79,$A$58),1,0),IF(EXACT(A79,$A$59),1,0),IF(EXACT(A79,$A$60),1,0),IF(EXACT(A79,$A$61),1,0),IF(EXACT(A79,$A$62),1,0),IF(EXACT(A79,$A$63),1,0),IF(EXACT(A79,$A$64),1,0),IF(EXACT(A79,$A$65),1,0),IF(EXACT(A79,$A$66),1,0),IF(EXACT(A79,$A$67),1,0),IF(EXACT(A79,$A$68),1,0),IF(EXACT(A79,$A$69),1,0),IF(EXACT(A79,$A$70),1,0),IF(EXACT(A79,$A$71),1,0),IF(EXACT(A79,$A$72),1,0),IF(EXACT(A79,$A$73),1,0),IF(EXACT(A79,$A$74),1,0),IF(EXACT(A79,$A$75),1,0),IF(EXACT(A79,$A$76),1,0),IF(EXACT(A79,$A$77),1,0),IF(EXACT(A79,$A$78),1,0),IF(EXACT(A79,$A$79),1,0))=1,1,0))</x:f>
      </x:c>
      <x:c r="D79" s="3" t="str">
        <x:f>IF(B79="","",IF(SUM(IF(EXACT(B79,$B$8),1,0),IF(EXACT(B79,$B$9),1,0),IF(EXACT(B79,$B$10),1,0),IF(EXACT(B79,$B$11),1,0),IF(EXACT(B79,$B$12),1,0),IF(EXACT(B79,$B$13),1,0),IF(EXACT(B79,$B$14),1,0),IF(EXACT(B79,$B$15),1,0),IF(EXACT(B79,$B$16),1,0),IF(EXACT(B79,$B$17),1,0),IF(EXACT(B79,$B$18),1,0),IF(EXACT(B79,$B$19),1,0),IF(EXACT(B79,$B$20),1,0),IF(EXACT(B79,$B$21),1,0),IF(EXACT(B79,$B$22),1,0),IF(EXACT(B79,$B$23),1,0),IF(EXACT(B79,$B$24),1,0),IF(EXACT(B79,$B$25),1,0),IF(EXACT(B79,$B$26),1,0),IF(EXACT(B79,$B$27),1,0),IF(EXACT(B79,$B$28),1,0),IF(EXACT(B79,$B$29),1,0),IF(EXACT(B79,$B$30),1,0),IF(EXACT(B79,$B$31),1,0),IF(EXACT(B79,$B$32),1,0),IF(EXACT(B79,$B$33),1,0),IF(EXACT(B79,$B$34),1,0),IF(EXACT(B79,$B$35),1,0),IF(EXACT(B79,$B$36),1,0),IF(EXACT(B79,$B$37),1,0),IF(EXACT(B79,$B$38),1,0),IF(EXACT(B79,$B$39),1,0),IF(EXACT(B79,$B$40),1,0),IF(EXACT(B79,$B$41),1,0),IF(EXACT(B79,$B$42),1,0),IF(EXACT(B79,$B$43),1,0),IF(EXACT(B79,$B$44),1,0),IF(EXACT(B79,$B$45),1,0),IF(EXACT(B79,$B$46),1,0),IF(EXACT(B79,$B$47),1,0),IF(EXACT(B79,$B$48),1,0),IF(EXACT(B79,$B$49),1,0),IF(EXACT(B79,$B$50),1,0),IF(EXACT(B79,$B$51),1,0),IF(EXACT(B79,$B$52),1,0),IF(EXACT(B79,$B$53),1,0),IF(EXACT(B79,$B$54),1,0),IF(EXACT(B79,$B$55),1,0),IF(EXACT(B79,$B$56),1,0),IF(EXACT(B79,$B$57),1,0),IF(EXACT(B79,$B$58),1,0),IF(EXACT(B79,$B$59),1,0),IF(EXACT(B79,$B$60),1,0),IF(EXACT(B79,$B$61),1,0),IF(EXACT(B79,$B$62),1,0),IF(EXACT(B79,$B$63),1,0),IF(EXACT(B79,$B$64),1,0),IF(EXACT(B79,$B$65),1,0),IF(EXACT(B79,$B$66),1,0),IF(EXACT(B79,$B$67),1,0),IF(EXACT(B79,$B$68),1,0),IF(EXACT(B79,$B$69),1,0),IF(EXACT(B79,$B$70),1,0),IF(EXACT(B79,$B$71),1,0),IF(EXACT(B79,$B$72),1,0),IF(EXACT(B79,$B$73),1,0),IF(EXACT(B79,$B$74),1,0),IF(EXACT(B79,$B$75),1,0),IF(EXACT(B79,$B$76),1,0),IF(EXACT(B79,$B$77),1,0),IF(EXACT(B79,$B$78),1,0),IF(EXACT(B79,$B$79),1,0))=1,1,0))</x:f>
      </x:c>
      <x:c r="E79" s="3" t="str">
        <x:f>IF(A79="","",IF(C79=0,0,IF(SUM(IF(EXACT(A79,$B$8),1,0),IF(EXACT(A79,$B$9),1,0),IF(EXACT(A79,$B$10),1,0),IF(EXACT(A79,$B$11),1,0),IF(EXACT(A79,$B$12),1,0),IF(EXACT(A79,$B$13),1,0),IF(EXACT(A79,$B$14),1,0),IF(EXACT(A79,$B$15),1,0),IF(EXACT(A79,$B$16),1,0),IF(EXACT(A79,$B$17),1,0),IF(EXACT(A79,$B$18),1,0),IF(EXACT(A79,$B$19),1,0),IF(EXACT(A79,$B$20),1,0),IF(EXACT(A79,$B$21),1,0),IF(EXACT(A79,$B$22),1,0),IF(EXACT(A79,$B$23),1,0),IF(EXACT(A79,$B$24),1,0),IF(EXACT(A79,$B$25),1,0),IF(EXACT(A79,$B$26),1,0),IF(EXACT(A79,$B$27),1,0),IF(EXACT(A79,$B$28),1,0),IF(EXACT(A79,$B$29),1,0),IF(EXACT(A79,$B$30),1,0),IF(EXACT(A79,$B$31),1,0),IF(EXACT(A79,$B$32),1,0),IF(EXACT(A79,$B$33),1,0),IF(EXACT(A79,$B$34),1,0),IF(EXACT(A79,$B$35),1,0),IF(EXACT(A79,$B$36),1,0),IF(EXACT(A79,$B$37),1,0),IF(EXACT(A79,$B$38),1,0),IF(EXACT(A79,$B$39),1,0),IF(EXACT(A79,$B$40),1,0),IF(EXACT(A79,$B$41),1,0),IF(EXACT(A79,$B$42),1,0),IF(EXACT(A79,$B$43),1,0),IF(EXACT(A79,$B$44),1,0),IF(EXACT(A79,$B$45),1,0),IF(EXACT(A79,$B$46),1,0),IF(EXACT(A79,$B$47),1,0),IF(EXACT(A79,$B$48),1,0),IF(EXACT(A79,$B$49),1,0),IF(EXACT(A79,$B$50),1,0),IF(EXACT(A79,$B$51),1,0),IF(EXACT(A79,$B$52),1,0),IF(EXACT(A79,$B$53),1,0),IF(EXACT(A79,$B$54),1,0),IF(EXACT(A79,$B$55),1,0),IF(EXACT(A79,$B$56),1,0),IF(EXACT(A79,$B$57),1,0),IF(EXACT(A79,$B$58),1,0),IF(EXACT(A79,$B$59),1,0),IF(EXACT(A79,$B$60),1,0),IF(EXACT(A79,$B$61),1,0),IF(EXACT(A79,$B$62),1,0),IF(EXACT(A79,$B$63),1,0),IF(EXACT(A79,$B$64),1,0),IF(EXACT(A79,$B$65),1,0),IF(EXACT(A79,$B$66),1,0),IF(EXACT(A79,$B$67),1,0),IF(EXACT(A79,$B$68),1,0),IF(EXACT(A79,$B$69),1,0),IF(EXACT(A79,$B$70),1,0),IF(EXACT(A79,$B$71),1,0),IF(EXACT(A79,$B$72),1,0),IF(EXACT(A79,$B$73),1,0),IF(EXACT(A79,$B$74),1,0),IF(EXACT(A79,$B$75),1,0),IF(EXACT(A79,$B$76),1,0),IF(EXACT(A79,$B$77),1,0),IF(EXACT(A79,$B$78),1,0),IF(EXACT(A79,$B$79),1,0),IF(EXACT(A79,$B$80),1,0),IF(EXACT(A79,$B$81),1,0),IF(EXACT(A79,$B$82),1,0),IF(EXACT(A79,$B$83),1,0),IF(EXACT(A79,$B$84),1,0),IF(EXACT(A79,$B$85),1,0),IF(EXACT(A79,$B$86),1,0),IF(EXACT(A79,$B$87),1,0),IF(EXACT(A79,$B$88),1,0),IF(EXACT(A79,$B$89),1,0),IF(EXACT(A79,$B$90),1,0),IF(EXACT(A79,$B$91),1,0),IF(EXACT(A79,$B$92),1,0),IF(EXACT(A79,$B$93),1,0),IF(EXACT(A79,$B$94),1,0),IF(EXACT(A79,$B$95),1,0),IF(EXACT(A79,$B$96),1,0),IF(EXACT(A79,$B$97),1,0),IF(EXACT(A79,$B$98),1,0),IF(EXACT(A79,$B$99),1,0),IF(EXACT(A79,$B$100),1,0),IF(EXACT(A79,$B$101),1,0),IF(EXACT(A79,$B$102),1,0),IF(EXACT(A79,$B$103),1,0),IF(EXACT(A79,$B$104),1,0),IF(EXACT(A79,$B$105),1,0),IF(EXACT(A79,$B$106),1,0),IF(EXACT(A79,$B$107),1,0))&gt;0,1,0)))</x:f>
      </x:c>
      <x:c r="F79" s="3" t="str">
        <x:f>IF(A79="","",IF(C79=0,"Duplicate ignored",IF(E79=1,"Retained","Absent; review record")))</x:f>
      </x:c>
    </x:row>
    <x:row r="80" ht="36" customHeight="1">
      <x:c r="A80" s="30"/>
      <x:c r="B80" s="30"/>
      <x:c r="C80" s="3" t="str">
        <x:f>IF(A80="","",IF(SUM(IF(EXACT(A80,$A$8),1,0),IF(EXACT(A80,$A$9),1,0),IF(EXACT(A80,$A$10),1,0),IF(EXACT(A80,$A$11),1,0),IF(EXACT(A80,$A$12),1,0),IF(EXACT(A80,$A$13),1,0),IF(EXACT(A80,$A$14),1,0),IF(EXACT(A80,$A$15),1,0),IF(EXACT(A80,$A$16),1,0),IF(EXACT(A80,$A$17),1,0),IF(EXACT(A80,$A$18),1,0),IF(EXACT(A80,$A$19),1,0),IF(EXACT(A80,$A$20),1,0),IF(EXACT(A80,$A$21),1,0),IF(EXACT(A80,$A$22),1,0),IF(EXACT(A80,$A$23),1,0),IF(EXACT(A80,$A$24),1,0),IF(EXACT(A80,$A$25),1,0),IF(EXACT(A80,$A$26),1,0),IF(EXACT(A80,$A$27),1,0),IF(EXACT(A80,$A$28),1,0),IF(EXACT(A80,$A$29),1,0),IF(EXACT(A80,$A$30),1,0),IF(EXACT(A80,$A$31),1,0),IF(EXACT(A80,$A$32),1,0),IF(EXACT(A80,$A$33),1,0),IF(EXACT(A80,$A$34),1,0),IF(EXACT(A80,$A$35),1,0),IF(EXACT(A80,$A$36),1,0),IF(EXACT(A80,$A$37),1,0),IF(EXACT(A80,$A$38),1,0),IF(EXACT(A80,$A$39),1,0),IF(EXACT(A80,$A$40),1,0),IF(EXACT(A80,$A$41),1,0),IF(EXACT(A80,$A$42),1,0),IF(EXACT(A80,$A$43),1,0),IF(EXACT(A80,$A$44),1,0),IF(EXACT(A80,$A$45),1,0),IF(EXACT(A80,$A$46),1,0),IF(EXACT(A80,$A$47),1,0),IF(EXACT(A80,$A$48),1,0),IF(EXACT(A80,$A$49),1,0),IF(EXACT(A80,$A$50),1,0),IF(EXACT(A80,$A$51),1,0),IF(EXACT(A80,$A$52),1,0),IF(EXACT(A80,$A$53),1,0),IF(EXACT(A80,$A$54),1,0),IF(EXACT(A80,$A$55),1,0),IF(EXACT(A80,$A$56),1,0),IF(EXACT(A80,$A$57),1,0),IF(EXACT(A80,$A$58),1,0),IF(EXACT(A80,$A$59),1,0),IF(EXACT(A80,$A$60),1,0),IF(EXACT(A80,$A$61),1,0),IF(EXACT(A80,$A$62),1,0),IF(EXACT(A80,$A$63),1,0),IF(EXACT(A80,$A$64),1,0),IF(EXACT(A80,$A$65),1,0),IF(EXACT(A80,$A$66),1,0),IF(EXACT(A80,$A$67),1,0),IF(EXACT(A80,$A$68),1,0),IF(EXACT(A80,$A$69),1,0),IF(EXACT(A80,$A$70),1,0),IF(EXACT(A80,$A$71),1,0),IF(EXACT(A80,$A$72),1,0),IF(EXACT(A80,$A$73),1,0),IF(EXACT(A80,$A$74),1,0),IF(EXACT(A80,$A$75),1,0),IF(EXACT(A80,$A$76),1,0),IF(EXACT(A80,$A$77),1,0),IF(EXACT(A80,$A$78),1,0),IF(EXACT(A80,$A$79),1,0),IF(EXACT(A80,$A$80),1,0))=1,1,0))</x:f>
      </x:c>
      <x:c r="D80" s="3" t="str">
        <x:f>IF(B80="","",IF(SUM(IF(EXACT(B80,$B$8),1,0),IF(EXACT(B80,$B$9),1,0),IF(EXACT(B80,$B$10),1,0),IF(EXACT(B80,$B$11),1,0),IF(EXACT(B80,$B$12),1,0),IF(EXACT(B80,$B$13),1,0),IF(EXACT(B80,$B$14),1,0),IF(EXACT(B80,$B$15),1,0),IF(EXACT(B80,$B$16),1,0),IF(EXACT(B80,$B$17),1,0),IF(EXACT(B80,$B$18),1,0),IF(EXACT(B80,$B$19),1,0),IF(EXACT(B80,$B$20),1,0),IF(EXACT(B80,$B$21),1,0),IF(EXACT(B80,$B$22),1,0),IF(EXACT(B80,$B$23),1,0),IF(EXACT(B80,$B$24),1,0),IF(EXACT(B80,$B$25),1,0),IF(EXACT(B80,$B$26),1,0),IF(EXACT(B80,$B$27),1,0),IF(EXACT(B80,$B$28),1,0),IF(EXACT(B80,$B$29),1,0),IF(EXACT(B80,$B$30),1,0),IF(EXACT(B80,$B$31),1,0),IF(EXACT(B80,$B$32),1,0),IF(EXACT(B80,$B$33),1,0),IF(EXACT(B80,$B$34),1,0),IF(EXACT(B80,$B$35),1,0),IF(EXACT(B80,$B$36),1,0),IF(EXACT(B80,$B$37),1,0),IF(EXACT(B80,$B$38),1,0),IF(EXACT(B80,$B$39),1,0),IF(EXACT(B80,$B$40),1,0),IF(EXACT(B80,$B$41),1,0),IF(EXACT(B80,$B$42),1,0),IF(EXACT(B80,$B$43),1,0),IF(EXACT(B80,$B$44),1,0),IF(EXACT(B80,$B$45),1,0),IF(EXACT(B80,$B$46),1,0),IF(EXACT(B80,$B$47),1,0),IF(EXACT(B80,$B$48),1,0),IF(EXACT(B80,$B$49),1,0),IF(EXACT(B80,$B$50),1,0),IF(EXACT(B80,$B$51),1,0),IF(EXACT(B80,$B$52),1,0),IF(EXACT(B80,$B$53),1,0),IF(EXACT(B80,$B$54),1,0),IF(EXACT(B80,$B$55),1,0),IF(EXACT(B80,$B$56),1,0),IF(EXACT(B80,$B$57),1,0),IF(EXACT(B80,$B$58),1,0),IF(EXACT(B80,$B$59),1,0),IF(EXACT(B80,$B$60),1,0),IF(EXACT(B80,$B$61),1,0),IF(EXACT(B80,$B$62),1,0),IF(EXACT(B80,$B$63),1,0),IF(EXACT(B80,$B$64),1,0),IF(EXACT(B80,$B$65),1,0),IF(EXACT(B80,$B$66),1,0),IF(EXACT(B80,$B$67),1,0),IF(EXACT(B80,$B$68),1,0),IF(EXACT(B80,$B$69),1,0),IF(EXACT(B80,$B$70),1,0),IF(EXACT(B80,$B$71),1,0),IF(EXACT(B80,$B$72),1,0),IF(EXACT(B80,$B$73),1,0),IF(EXACT(B80,$B$74),1,0),IF(EXACT(B80,$B$75),1,0),IF(EXACT(B80,$B$76),1,0),IF(EXACT(B80,$B$77),1,0),IF(EXACT(B80,$B$78),1,0),IF(EXACT(B80,$B$79),1,0),IF(EXACT(B80,$B$80),1,0))=1,1,0))</x:f>
      </x:c>
      <x:c r="E80" s="3" t="str">
        <x:f>IF(A80="","",IF(C80=0,0,IF(SUM(IF(EXACT(A80,$B$8),1,0),IF(EXACT(A80,$B$9),1,0),IF(EXACT(A80,$B$10),1,0),IF(EXACT(A80,$B$11),1,0),IF(EXACT(A80,$B$12),1,0),IF(EXACT(A80,$B$13),1,0),IF(EXACT(A80,$B$14),1,0),IF(EXACT(A80,$B$15),1,0),IF(EXACT(A80,$B$16),1,0),IF(EXACT(A80,$B$17),1,0),IF(EXACT(A80,$B$18),1,0),IF(EXACT(A80,$B$19),1,0),IF(EXACT(A80,$B$20),1,0),IF(EXACT(A80,$B$21),1,0),IF(EXACT(A80,$B$22),1,0),IF(EXACT(A80,$B$23),1,0),IF(EXACT(A80,$B$24),1,0),IF(EXACT(A80,$B$25),1,0),IF(EXACT(A80,$B$26),1,0),IF(EXACT(A80,$B$27),1,0),IF(EXACT(A80,$B$28),1,0),IF(EXACT(A80,$B$29),1,0),IF(EXACT(A80,$B$30),1,0),IF(EXACT(A80,$B$31),1,0),IF(EXACT(A80,$B$32),1,0),IF(EXACT(A80,$B$33),1,0),IF(EXACT(A80,$B$34),1,0),IF(EXACT(A80,$B$35),1,0),IF(EXACT(A80,$B$36),1,0),IF(EXACT(A80,$B$37),1,0),IF(EXACT(A80,$B$38),1,0),IF(EXACT(A80,$B$39),1,0),IF(EXACT(A80,$B$40),1,0),IF(EXACT(A80,$B$41),1,0),IF(EXACT(A80,$B$42),1,0),IF(EXACT(A80,$B$43),1,0),IF(EXACT(A80,$B$44),1,0),IF(EXACT(A80,$B$45),1,0),IF(EXACT(A80,$B$46),1,0),IF(EXACT(A80,$B$47),1,0),IF(EXACT(A80,$B$48),1,0),IF(EXACT(A80,$B$49),1,0),IF(EXACT(A80,$B$50),1,0),IF(EXACT(A80,$B$51),1,0),IF(EXACT(A80,$B$52),1,0),IF(EXACT(A80,$B$53),1,0),IF(EXACT(A80,$B$54),1,0),IF(EXACT(A80,$B$55),1,0),IF(EXACT(A80,$B$56),1,0),IF(EXACT(A80,$B$57),1,0),IF(EXACT(A80,$B$58),1,0),IF(EXACT(A80,$B$59),1,0),IF(EXACT(A80,$B$60),1,0),IF(EXACT(A80,$B$61),1,0),IF(EXACT(A80,$B$62),1,0),IF(EXACT(A80,$B$63),1,0),IF(EXACT(A80,$B$64),1,0),IF(EXACT(A80,$B$65),1,0),IF(EXACT(A80,$B$66),1,0),IF(EXACT(A80,$B$67),1,0),IF(EXACT(A80,$B$68),1,0),IF(EXACT(A80,$B$69),1,0),IF(EXACT(A80,$B$70),1,0),IF(EXACT(A80,$B$71),1,0),IF(EXACT(A80,$B$72),1,0),IF(EXACT(A80,$B$73),1,0),IF(EXACT(A80,$B$74),1,0),IF(EXACT(A80,$B$75),1,0),IF(EXACT(A80,$B$76),1,0),IF(EXACT(A80,$B$77),1,0),IF(EXACT(A80,$B$78),1,0),IF(EXACT(A80,$B$79),1,0),IF(EXACT(A80,$B$80),1,0),IF(EXACT(A80,$B$81),1,0),IF(EXACT(A80,$B$82),1,0),IF(EXACT(A80,$B$83),1,0),IF(EXACT(A80,$B$84),1,0),IF(EXACT(A80,$B$85),1,0),IF(EXACT(A80,$B$86),1,0),IF(EXACT(A80,$B$87),1,0),IF(EXACT(A80,$B$88),1,0),IF(EXACT(A80,$B$89),1,0),IF(EXACT(A80,$B$90),1,0),IF(EXACT(A80,$B$91),1,0),IF(EXACT(A80,$B$92),1,0),IF(EXACT(A80,$B$93),1,0),IF(EXACT(A80,$B$94),1,0),IF(EXACT(A80,$B$95),1,0),IF(EXACT(A80,$B$96),1,0),IF(EXACT(A80,$B$97),1,0),IF(EXACT(A80,$B$98),1,0),IF(EXACT(A80,$B$99),1,0),IF(EXACT(A80,$B$100),1,0),IF(EXACT(A80,$B$101),1,0),IF(EXACT(A80,$B$102),1,0),IF(EXACT(A80,$B$103),1,0),IF(EXACT(A80,$B$104),1,0),IF(EXACT(A80,$B$105),1,0),IF(EXACT(A80,$B$106),1,0),IF(EXACT(A80,$B$107),1,0))&gt;0,1,0)))</x:f>
      </x:c>
      <x:c r="F80" s="3" t="str">
        <x:f>IF(A80="","",IF(C80=0,"Duplicate ignored",IF(E80=1,"Retained","Absent; review record")))</x:f>
      </x:c>
    </x:row>
    <x:row r="81" ht="36" customHeight="1">
      <x:c r="A81" s="30"/>
      <x:c r="B81" s="30"/>
      <x:c r="C81" s="3" t="str">
        <x:f>IF(A81="","",IF(SUM(IF(EXACT(A81,$A$8),1,0),IF(EXACT(A81,$A$9),1,0),IF(EXACT(A81,$A$10),1,0),IF(EXACT(A81,$A$11),1,0),IF(EXACT(A81,$A$12),1,0),IF(EXACT(A81,$A$13),1,0),IF(EXACT(A81,$A$14),1,0),IF(EXACT(A81,$A$15),1,0),IF(EXACT(A81,$A$16),1,0),IF(EXACT(A81,$A$17),1,0),IF(EXACT(A81,$A$18),1,0),IF(EXACT(A81,$A$19),1,0),IF(EXACT(A81,$A$20),1,0),IF(EXACT(A81,$A$21),1,0),IF(EXACT(A81,$A$22),1,0),IF(EXACT(A81,$A$23),1,0),IF(EXACT(A81,$A$24),1,0),IF(EXACT(A81,$A$25),1,0),IF(EXACT(A81,$A$26),1,0),IF(EXACT(A81,$A$27),1,0),IF(EXACT(A81,$A$28),1,0),IF(EXACT(A81,$A$29),1,0),IF(EXACT(A81,$A$30),1,0),IF(EXACT(A81,$A$31),1,0),IF(EXACT(A81,$A$32),1,0),IF(EXACT(A81,$A$33),1,0),IF(EXACT(A81,$A$34),1,0),IF(EXACT(A81,$A$35),1,0),IF(EXACT(A81,$A$36),1,0),IF(EXACT(A81,$A$37),1,0),IF(EXACT(A81,$A$38),1,0),IF(EXACT(A81,$A$39),1,0),IF(EXACT(A81,$A$40),1,0),IF(EXACT(A81,$A$41),1,0),IF(EXACT(A81,$A$42),1,0),IF(EXACT(A81,$A$43),1,0),IF(EXACT(A81,$A$44),1,0),IF(EXACT(A81,$A$45),1,0),IF(EXACT(A81,$A$46),1,0),IF(EXACT(A81,$A$47),1,0),IF(EXACT(A81,$A$48),1,0),IF(EXACT(A81,$A$49),1,0),IF(EXACT(A81,$A$50),1,0),IF(EXACT(A81,$A$51),1,0),IF(EXACT(A81,$A$52),1,0),IF(EXACT(A81,$A$53),1,0),IF(EXACT(A81,$A$54),1,0),IF(EXACT(A81,$A$55),1,0),IF(EXACT(A81,$A$56),1,0),IF(EXACT(A81,$A$57),1,0),IF(EXACT(A81,$A$58),1,0),IF(EXACT(A81,$A$59),1,0),IF(EXACT(A81,$A$60),1,0),IF(EXACT(A81,$A$61),1,0),IF(EXACT(A81,$A$62),1,0),IF(EXACT(A81,$A$63),1,0),IF(EXACT(A81,$A$64),1,0),IF(EXACT(A81,$A$65),1,0),IF(EXACT(A81,$A$66),1,0),IF(EXACT(A81,$A$67),1,0),IF(EXACT(A81,$A$68),1,0),IF(EXACT(A81,$A$69),1,0),IF(EXACT(A81,$A$70),1,0),IF(EXACT(A81,$A$71),1,0),IF(EXACT(A81,$A$72),1,0),IF(EXACT(A81,$A$73),1,0),IF(EXACT(A81,$A$74),1,0),IF(EXACT(A81,$A$75),1,0),IF(EXACT(A81,$A$76),1,0),IF(EXACT(A81,$A$77),1,0),IF(EXACT(A81,$A$78),1,0),IF(EXACT(A81,$A$79),1,0),IF(EXACT(A81,$A$80),1,0),IF(EXACT(A81,$A$81),1,0))=1,1,0))</x:f>
      </x:c>
      <x:c r="D81" s="3" t="str">
        <x:f>IF(B81="","",IF(SUM(IF(EXACT(B81,$B$8),1,0),IF(EXACT(B81,$B$9),1,0),IF(EXACT(B81,$B$10),1,0),IF(EXACT(B81,$B$11),1,0),IF(EXACT(B81,$B$12),1,0),IF(EXACT(B81,$B$13),1,0),IF(EXACT(B81,$B$14),1,0),IF(EXACT(B81,$B$15),1,0),IF(EXACT(B81,$B$16),1,0),IF(EXACT(B81,$B$17),1,0),IF(EXACT(B81,$B$18),1,0),IF(EXACT(B81,$B$19),1,0),IF(EXACT(B81,$B$20),1,0),IF(EXACT(B81,$B$21),1,0),IF(EXACT(B81,$B$22),1,0),IF(EXACT(B81,$B$23),1,0),IF(EXACT(B81,$B$24),1,0),IF(EXACT(B81,$B$25),1,0),IF(EXACT(B81,$B$26),1,0),IF(EXACT(B81,$B$27),1,0),IF(EXACT(B81,$B$28),1,0),IF(EXACT(B81,$B$29),1,0),IF(EXACT(B81,$B$30),1,0),IF(EXACT(B81,$B$31),1,0),IF(EXACT(B81,$B$32),1,0),IF(EXACT(B81,$B$33),1,0),IF(EXACT(B81,$B$34),1,0),IF(EXACT(B81,$B$35),1,0),IF(EXACT(B81,$B$36),1,0),IF(EXACT(B81,$B$37),1,0),IF(EXACT(B81,$B$38),1,0),IF(EXACT(B81,$B$39),1,0),IF(EXACT(B81,$B$40),1,0),IF(EXACT(B81,$B$41),1,0),IF(EXACT(B81,$B$42),1,0),IF(EXACT(B81,$B$43),1,0),IF(EXACT(B81,$B$44),1,0),IF(EXACT(B81,$B$45),1,0),IF(EXACT(B81,$B$46),1,0),IF(EXACT(B81,$B$47),1,0),IF(EXACT(B81,$B$48),1,0),IF(EXACT(B81,$B$49),1,0),IF(EXACT(B81,$B$50),1,0),IF(EXACT(B81,$B$51),1,0),IF(EXACT(B81,$B$52),1,0),IF(EXACT(B81,$B$53),1,0),IF(EXACT(B81,$B$54),1,0),IF(EXACT(B81,$B$55),1,0),IF(EXACT(B81,$B$56),1,0),IF(EXACT(B81,$B$57),1,0),IF(EXACT(B81,$B$58),1,0),IF(EXACT(B81,$B$59),1,0),IF(EXACT(B81,$B$60),1,0),IF(EXACT(B81,$B$61),1,0),IF(EXACT(B81,$B$62),1,0),IF(EXACT(B81,$B$63),1,0),IF(EXACT(B81,$B$64),1,0),IF(EXACT(B81,$B$65),1,0),IF(EXACT(B81,$B$66),1,0),IF(EXACT(B81,$B$67),1,0),IF(EXACT(B81,$B$68),1,0),IF(EXACT(B81,$B$69),1,0),IF(EXACT(B81,$B$70),1,0),IF(EXACT(B81,$B$71),1,0),IF(EXACT(B81,$B$72),1,0),IF(EXACT(B81,$B$73),1,0),IF(EXACT(B81,$B$74),1,0),IF(EXACT(B81,$B$75),1,0),IF(EXACT(B81,$B$76),1,0),IF(EXACT(B81,$B$77),1,0),IF(EXACT(B81,$B$78),1,0),IF(EXACT(B81,$B$79),1,0),IF(EXACT(B81,$B$80),1,0),IF(EXACT(B81,$B$81),1,0))=1,1,0))</x:f>
      </x:c>
      <x:c r="E81" s="3" t="str">
        <x:f>IF(A81="","",IF(C81=0,0,IF(SUM(IF(EXACT(A81,$B$8),1,0),IF(EXACT(A81,$B$9),1,0),IF(EXACT(A81,$B$10),1,0),IF(EXACT(A81,$B$11),1,0),IF(EXACT(A81,$B$12),1,0),IF(EXACT(A81,$B$13),1,0),IF(EXACT(A81,$B$14),1,0),IF(EXACT(A81,$B$15),1,0),IF(EXACT(A81,$B$16),1,0),IF(EXACT(A81,$B$17),1,0),IF(EXACT(A81,$B$18),1,0),IF(EXACT(A81,$B$19),1,0),IF(EXACT(A81,$B$20),1,0),IF(EXACT(A81,$B$21),1,0),IF(EXACT(A81,$B$22),1,0),IF(EXACT(A81,$B$23),1,0),IF(EXACT(A81,$B$24),1,0),IF(EXACT(A81,$B$25),1,0),IF(EXACT(A81,$B$26),1,0),IF(EXACT(A81,$B$27),1,0),IF(EXACT(A81,$B$28),1,0),IF(EXACT(A81,$B$29),1,0),IF(EXACT(A81,$B$30),1,0),IF(EXACT(A81,$B$31),1,0),IF(EXACT(A81,$B$32),1,0),IF(EXACT(A81,$B$33),1,0),IF(EXACT(A81,$B$34),1,0),IF(EXACT(A81,$B$35),1,0),IF(EXACT(A81,$B$36),1,0),IF(EXACT(A81,$B$37),1,0),IF(EXACT(A81,$B$38),1,0),IF(EXACT(A81,$B$39),1,0),IF(EXACT(A81,$B$40),1,0),IF(EXACT(A81,$B$41),1,0),IF(EXACT(A81,$B$42),1,0),IF(EXACT(A81,$B$43),1,0),IF(EXACT(A81,$B$44),1,0),IF(EXACT(A81,$B$45),1,0),IF(EXACT(A81,$B$46),1,0),IF(EXACT(A81,$B$47),1,0),IF(EXACT(A81,$B$48),1,0),IF(EXACT(A81,$B$49),1,0),IF(EXACT(A81,$B$50),1,0),IF(EXACT(A81,$B$51),1,0),IF(EXACT(A81,$B$52),1,0),IF(EXACT(A81,$B$53),1,0),IF(EXACT(A81,$B$54),1,0),IF(EXACT(A81,$B$55),1,0),IF(EXACT(A81,$B$56),1,0),IF(EXACT(A81,$B$57),1,0),IF(EXACT(A81,$B$58),1,0),IF(EXACT(A81,$B$59),1,0),IF(EXACT(A81,$B$60),1,0),IF(EXACT(A81,$B$61),1,0),IF(EXACT(A81,$B$62),1,0),IF(EXACT(A81,$B$63),1,0),IF(EXACT(A81,$B$64),1,0),IF(EXACT(A81,$B$65),1,0),IF(EXACT(A81,$B$66),1,0),IF(EXACT(A81,$B$67),1,0),IF(EXACT(A81,$B$68),1,0),IF(EXACT(A81,$B$69),1,0),IF(EXACT(A81,$B$70),1,0),IF(EXACT(A81,$B$71),1,0),IF(EXACT(A81,$B$72),1,0),IF(EXACT(A81,$B$73),1,0),IF(EXACT(A81,$B$74),1,0),IF(EXACT(A81,$B$75),1,0),IF(EXACT(A81,$B$76),1,0),IF(EXACT(A81,$B$77),1,0),IF(EXACT(A81,$B$78),1,0),IF(EXACT(A81,$B$79),1,0),IF(EXACT(A81,$B$80),1,0),IF(EXACT(A81,$B$81),1,0),IF(EXACT(A81,$B$82),1,0),IF(EXACT(A81,$B$83),1,0),IF(EXACT(A81,$B$84),1,0),IF(EXACT(A81,$B$85),1,0),IF(EXACT(A81,$B$86),1,0),IF(EXACT(A81,$B$87),1,0),IF(EXACT(A81,$B$88),1,0),IF(EXACT(A81,$B$89),1,0),IF(EXACT(A81,$B$90),1,0),IF(EXACT(A81,$B$91),1,0),IF(EXACT(A81,$B$92),1,0),IF(EXACT(A81,$B$93),1,0),IF(EXACT(A81,$B$94),1,0),IF(EXACT(A81,$B$95),1,0),IF(EXACT(A81,$B$96),1,0),IF(EXACT(A81,$B$97),1,0),IF(EXACT(A81,$B$98),1,0),IF(EXACT(A81,$B$99),1,0),IF(EXACT(A81,$B$100),1,0),IF(EXACT(A81,$B$101),1,0),IF(EXACT(A81,$B$102),1,0),IF(EXACT(A81,$B$103),1,0),IF(EXACT(A81,$B$104),1,0),IF(EXACT(A81,$B$105),1,0),IF(EXACT(A81,$B$106),1,0),IF(EXACT(A81,$B$107),1,0))&gt;0,1,0)))</x:f>
      </x:c>
      <x:c r="F81" s="3" t="str">
        <x:f>IF(A81="","",IF(C81=0,"Duplicate ignored",IF(E81=1,"Retained","Absent; review record")))</x:f>
      </x:c>
    </x:row>
    <x:row r="82" ht="36" customHeight="1">
      <x:c r="A82" s="30"/>
      <x:c r="B82" s="30"/>
      <x:c r="C82" s="3" t="str">
        <x:f>IF(A82="","",IF(SUM(IF(EXACT(A82,$A$8),1,0),IF(EXACT(A82,$A$9),1,0),IF(EXACT(A82,$A$10),1,0),IF(EXACT(A82,$A$11),1,0),IF(EXACT(A82,$A$12),1,0),IF(EXACT(A82,$A$13),1,0),IF(EXACT(A82,$A$14),1,0),IF(EXACT(A82,$A$15),1,0),IF(EXACT(A82,$A$16),1,0),IF(EXACT(A82,$A$17),1,0),IF(EXACT(A82,$A$18),1,0),IF(EXACT(A82,$A$19),1,0),IF(EXACT(A82,$A$20),1,0),IF(EXACT(A82,$A$21),1,0),IF(EXACT(A82,$A$22),1,0),IF(EXACT(A82,$A$23),1,0),IF(EXACT(A82,$A$24),1,0),IF(EXACT(A82,$A$25),1,0),IF(EXACT(A82,$A$26),1,0),IF(EXACT(A82,$A$27),1,0),IF(EXACT(A82,$A$28),1,0),IF(EXACT(A82,$A$29),1,0),IF(EXACT(A82,$A$30),1,0),IF(EXACT(A82,$A$31),1,0),IF(EXACT(A82,$A$32),1,0),IF(EXACT(A82,$A$33),1,0),IF(EXACT(A82,$A$34),1,0),IF(EXACT(A82,$A$35),1,0),IF(EXACT(A82,$A$36),1,0),IF(EXACT(A82,$A$37),1,0),IF(EXACT(A82,$A$38),1,0),IF(EXACT(A82,$A$39),1,0),IF(EXACT(A82,$A$40),1,0),IF(EXACT(A82,$A$41),1,0),IF(EXACT(A82,$A$42),1,0),IF(EXACT(A82,$A$43),1,0),IF(EXACT(A82,$A$44),1,0),IF(EXACT(A82,$A$45),1,0),IF(EXACT(A82,$A$46),1,0),IF(EXACT(A82,$A$47),1,0),IF(EXACT(A82,$A$48),1,0),IF(EXACT(A82,$A$49),1,0),IF(EXACT(A82,$A$50),1,0),IF(EXACT(A82,$A$51),1,0),IF(EXACT(A82,$A$52),1,0),IF(EXACT(A82,$A$53),1,0),IF(EXACT(A82,$A$54),1,0),IF(EXACT(A82,$A$55),1,0),IF(EXACT(A82,$A$56),1,0),IF(EXACT(A82,$A$57),1,0),IF(EXACT(A82,$A$58),1,0),IF(EXACT(A82,$A$59),1,0),IF(EXACT(A82,$A$60),1,0),IF(EXACT(A82,$A$61),1,0),IF(EXACT(A82,$A$62),1,0),IF(EXACT(A82,$A$63),1,0),IF(EXACT(A82,$A$64),1,0),IF(EXACT(A82,$A$65),1,0),IF(EXACT(A82,$A$66),1,0),IF(EXACT(A82,$A$67),1,0),IF(EXACT(A82,$A$68),1,0),IF(EXACT(A82,$A$69),1,0),IF(EXACT(A82,$A$70),1,0),IF(EXACT(A82,$A$71),1,0),IF(EXACT(A82,$A$72),1,0),IF(EXACT(A82,$A$73),1,0),IF(EXACT(A82,$A$74),1,0),IF(EXACT(A82,$A$75),1,0),IF(EXACT(A82,$A$76),1,0),IF(EXACT(A82,$A$77),1,0),IF(EXACT(A82,$A$78),1,0),IF(EXACT(A82,$A$79),1,0),IF(EXACT(A82,$A$80),1,0),IF(EXACT(A82,$A$81),1,0),IF(EXACT(A82,$A$82),1,0))=1,1,0))</x:f>
      </x:c>
      <x:c r="D82" s="3" t="str">
        <x:f>IF(B82="","",IF(SUM(IF(EXACT(B82,$B$8),1,0),IF(EXACT(B82,$B$9),1,0),IF(EXACT(B82,$B$10),1,0),IF(EXACT(B82,$B$11),1,0),IF(EXACT(B82,$B$12),1,0),IF(EXACT(B82,$B$13),1,0),IF(EXACT(B82,$B$14),1,0),IF(EXACT(B82,$B$15),1,0),IF(EXACT(B82,$B$16),1,0),IF(EXACT(B82,$B$17),1,0),IF(EXACT(B82,$B$18),1,0),IF(EXACT(B82,$B$19),1,0),IF(EXACT(B82,$B$20),1,0),IF(EXACT(B82,$B$21),1,0),IF(EXACT(B82,$B$22),1,0),IF(EXACT(B82,$B$23),1,0),IF(EXACT(B82,$B$24),1,0),IF(EXACT(B82,$B$25),1,0),IF(EXACT(B82,$B$26),1,0),IF(EXACT(B82,$B$27),1,0),IF(EXACT(B82,$B$28),1,0),IF(EXACT(B82,$B$29),1,0),IF(EXACT(B82,$B$30),1,0),IF(EXACT(B82,$B$31),1,0),IF(EXACT(B82,$B$32),1,0),IF(EXACT(B82,$B$33),1,0),IF(EXACT(B82,$B$34),1,0),IF(EXACT(B82,$B$35),1,0),IF(EXACT(B82,$B$36),1,0),IF(EXACT(B82,$B$37),1,0),IF(EXACT(B82,$B$38),1,0),IF(EXACT(B82,$B$39),1,0),IF(EXACT(B82,$B$40),1,0),IF(EXACT(B82,$B$41),1,0),IF(EXACT(B82,$B$42),1,0),IF(EXACT(B82,$B$43),1,0),IF(EXACT(B82,$B$44),1,0),IF(EXACT(B82,$B$45),1,0),IF(EXACT(B82,$B$46),1,0),IF(EXACT(B82,$B$47),1,0),IF(EXACT(B82,$B$48),1,0),IF(EXACT(B82,$B$49),1,0),IF(EXACT(B82,$B$50),1,0),IF(EXACT(B82,$B$51),1,0),IF(EXACT(B82,$B$52),1,0),IF(EXACT(B82,$B$53),1,0),IF(EXACT(B82,$B$54),1,0),IF(EXACT(B82,$B$55),1,0),IF(EXACT(B82,$B$56),1,0),IF(EXACT(B82,$B$57),1,0),IF(EXACT(B82,$B$58),1,0),IF(EXACT(B82,$B$59),1,0),IF(EXACT(B82,$B$60),1,0),IF(EXACT(B82,$B$61),1,0),IF(EXACT(B82,$B$62),1,0),IF(EXACT(B82,$B$63),1,0),IF(EXACT(B82,$B$64),1,0),IF(EXACT(B82,$B$65),1,0),IF(EXACT(B82,$B$66),1,0),IF(EXACT(B82,$B$67),1,0),IF(EXACT(B82,$B$68),1,0),IF(EXACT(B82,$B$69),1,0),IF(EXACT(B82,$B$70),1,0),IF(EXACT(B82,$B$71),1,0),IF(EXACT(B82,$B$72),1,0),IF(EXACT(B82,$B$73),1,0),IF(EXACT(B82,$B$74),1,0),IF(EXACT(B82,$B$75),1,0),IF(EXACT(B82,$B$76),1,0),IF(EXACT(B82,$B$77),1,0),IF(EXACT(B82,$B$78),1,0),IF(EXACT(B82,$B$79),1,0),IF(EXACT(B82,$B$80),1,0),IF(EXACT(B82,$B$81),1,0),IF(EXACT(B82,$B$82),1,0))=1,1,0))</x:f>
      </x:c>
      <x:c r="E82" s="3" t="str">
        <x:f>IF(A82="","",IF(C82=0,0,IF(SUM(IF(EXACT(A82,$B$8),1,0),IF(EXACT(A82,$B$9),1,0),IF(EXACT(A82,$B$10),1,0),IF(EXACT(A82,$B$11),1,0),IF(EXACT(A82,$B$12),1,0),IF(EXACT(A82,$B$13),1,0),IF(EXACT(A82,$B$14),1,0),IF(EXACT(A82,$B$15),1,0),IF(EXACT(A82,$B$16),1,0),IF(EXACT(A82,$B$17),1,0),IF(EXACT(A82,$B$18),1,0),IF(EXACT(A82,$B$19),1,0),IF(EXACT(A82,$B$20),1,0),IF(EXACT(A82,$B$21),1,0),IF(EXACT(A82,$B$22),1,0),IF(EXACT(A82,$B$23),1,0),IF(EXACT(A82,$B$24),1,0),IF(EXACT(A82,$B$25),1,0),IF(EXACT(A82,$B$26),1,0),IF(EXACT(A82,$B$27),1,0),IF(EXACT(A82,$B$28),1,0),IF(EXACT(A82,$B$29),1,0),IF(EXACT(A82,$B$30),1,0),IF(EXACT(A82,$B$31),1,0),IF(EXACT(A82,$B$32),1,0),IF(EXACT(A82,$B$33),1,0),IF(EXACT(A82,$B$34),1,0),IF(EXACT(A82,$B$35),1,0),IF(EXACT(A82,$B$36),1,0),IF(EXACT(A82,$B$37),1,0),IF(EXACT(A82,$B$38),1,0),IF(EXACT(A82,$B$39),1,0),IF(EXACT(A82,$B$40),1,0),IF(EXACT(A82,$B$41),1,0),IF(EXACT(A82,$B$42),1,0),IF(EXACT(A82,$B$43),1,0),IF(EXACT(A82,$B$44),1,0),IF(EXACT(A82,$B$45),1,0),IF(EXACT(A82,$B$46),1,0),IF(EXACT(A82,$B$47),1,0),IF(EXACT(A82,$B$48),1,0),IF(EXACT(A82,$B$49),1,0),IF(EXACT(A82,$B$50),1,0),IF(EXACT(A82,$B$51),1,0),IF(EXACT(A82,$B$52),1,0),IF(EXACT(A82,$B$53),1,0),IF(EXACT(A82,$B$54),1,0),IF(EXACT(A82,$B$55),1,0),IF(EXACT(A82,$B$56),1,0),IF(EXACT(A82,$B$57),1,0),IF(EXACT(A82,$B$58),1,0),IF(EXACT(A82,$B$59),1,0),IF(EXACT(A82,$B$60),1,0),IF(EXACT(A82,$B$61),1,0),IF(EXACT(A82,$B$62),1,0),IF(EXACT(A82,$B$63),1,0),IF(EXACT(A82,$B$64),1,0),IF(EXACT(A82,$B$65),1,0),IF(EXACT(A82,$B$66),1,0),IF(EXACT(A82,$B$67),1,0),IF(EXACT(A82,$B$68),1,0),IF(EXACT(A82,$B$69),1,0),IF(EXACT(A82,$B$70),1,0),IF(EXACT(A82,$B$71),1,0),IF(EXACT(A82,$B$72),1,0),IF(EXACT(A82,$B$73),1,0),IF(EXACT(A82,$B$74),1,0),IF(EXACT(A82,$B$75),1,0),IF(EXACT(A82,$B$76),1,0),IF(EXACT(A82,$B$77),1,0),IF(EXACT(A82,$B$78),1,0),IF(EXACT(A82,$B$79),1,0),IF(EXACT(A82,$B$80),1,0),IF(EXACT(A82,$B$81),1,0),IF(EXACT(A82,$B$82),1,0),IF(EXACT(A82,$B$83),1,0),IF(EXACT(A82,$B$84),1,0),IF(EXACT(A82,$B$85),1,0),IF(EXACT(A82,$B$86),1,0),IF(EXACT(A82,$B$87),1,0),IF(EXACT(A82,$B$88),1,0),IF(EXACT(A82,$B$89),1,0),IF(EXACT(A82,$B$90),1,0),IF(EXACT(A82,$B$91),1,0),IF(EXACT(A82,$B$92),1,0),IF(EXACT(A82,$B$93),1,0),IF(EXACT(A82,$B$94),1,0),IF(EXACT(A82,$B$95),1,0),IF(EXACT(A82,$B$96),1,0),IF(EXACT(A82,$B$97),1,0),IF(EXACT(A82,$B$98),1,0),IF(EXACT(A82,$B$99),1,0),IF(EXACT(A82,$B$100),1,0),IF(EXACT(A82,$B$101),1,0),IF(EXACT(A82,$B$102),1,0),IF(EXACT(A82,$B$103),1,0),IF(EXACT(A82,$B$104),1,0),IF(EXACT(A82,$B$105),1,0),IF(EXACT(A82,$B$106),1,0),IF(EXACT(A82,$B$107),1,0))&gt;0,1,0)))</x:f>
      </x:c>
      <x:c r="F82" s="3" t="str">
        <x:f>IF(A82="","",IF(C82=0,"Duplicate ignored",IF(E82=1,"Retained","Absent; review record")))</x:f>
      </x:c>
    </x:row>
    <x:row r="83" ht="36" customHeight="1">
      <x:c r="A83" s="30"/>
      <x:c r="B83" s="30"/>
      <x:c r="C83" s="3" t="str">
        <x:f>IF(A83="","",IF(SUM(IF(EXACT(A83,$A$8),1,0),IF(EXACT(A83,$A$9),1,0),IF(EXACT(A83,$A$10),1,0),IF(EXACT(A83,$A$11),1,0),IF(EXACT(A83,$A$12),1,0),IF(EXACT(A83,$A$13),1,0),IF(EXACT(A83,$A$14),1,0),IF(EXACT(A83,$A$15),1,0),IF(EXACT(A83,$A$16),1,0),IF(EXACT(A83,$A$17),1,0),IF(EXACT(A83,$A$18),1,0),IF(EXACT(A83,$A$19),1,0),IF(EXACT(A83,$A$20),1,0),IF(EXACT(A83,$A$21),1,0),IF(EXACT(A83,$A$22),1,0),IF(EXACT(A83,$A$23),1,0),IF(EXACT(A83,$A$24),1,0),IF(EXACT(A83,$A$25),1,0),IF(EXACT(A83,$A$26),1,0),IF(EXACT(A83,$A$27),1,0),IF(EXACT(A83,$A$28),1,0),IF(EXACT(A83,$A$29),1,0),IF(EXACT(A83,$A$30),1,0),IF(EXACT(A83,$A$31),1,0),IF(EXACT(A83,$A$32),1,0),IF(EXACT(A83,$A$33),1,0),IF(EXACT(A83,$A$34),1,0),IF(EXACT(A83,$A$35),1,0),IF(EXACT(A83,$A$36),1,0),IF(EXACT(A83,$A$37),1,0),IF(EXACT(A83,$A$38),1,0),IF(EXACT(A83,$A$39),1,0),IF(EXACT(A83,$A$40),1,0),IF(EXACT(A83,$A$41),1,0),IF(EXACT(A83,$A$42),1,0),IF(EXACT(A83,$A$43),1,0),IF(EXACT(A83,$A$44),1,0),IF(EXACT(A83,$A$45),1,0),IF(EXACT(A83,$A$46),1,0),IF(EXACT(A83,$A$47),1,0),IF(EXACT(A83,$A$48),1,0),IF(EXACT(A83,$A$49),1,0),IF(EXACT(A83,$A$50),1,0),IF(EXACT(A83,$A$51),1,0),IF(EXACT(A83,$A$52),1,0),IF(EXACT(A83,$A$53),1,0),IF(EXACT(A83,$A$54),1,0),IF(EXACT(A83,$A$55),1,0),IF(EXACT(A83,$A$56),1,0),IF(EXACT(A83,$A$57),1,0),IF(EXACT(A83,$A$58),1,0),IF(EXACT(A83,$A$59),1,0),IF(EXACT(A83,$A$60),1,0),IF(EXACT(A83,$A$61),1,0),IF(EXACT(A83,$A$62),1,0),IF(EXACT(A83,$A$63),1,0),IF(EXACT(A83,$A$64),1,0),IF(EXACT(A83,$A$65),1,0),IF(EXACT(A83,$A$66),1,0),IF(EXACT(A83,$A$67),1,0),IF(EXACT(A83,$A$68),1,0),IF(EXACT(A83,$A$69),1,0),IF(EXACT(A83,$A$70),1,0),IF(EXACT(A83,$A$71),1,0),IF(EXACT(A83,$A$72),1,0),IF(EXACT(A83,$A$73),1,0),IF(EXACT(A83,$A$74),1,0),IF(EXACT(A83,$A$75),1,0),IF(EXACT(A83,$A$76),1,0),IF(EXACT(A83,$A$77),1,0),IF(EXACT(A83,$A$78),1,0),IF(EXACT(A83,$A$79),1,0),IF(EXACT(A83,$A$80),1,0),IF(EXACT(A83,$A$81),1,0),IF(EXACT(A83,$A$82),1,0),IF(EXACT(A83,$A$83),1,0))=1,1,0))</x:f>
      </x:c>
      <x:c r="D83" s="3" t="str">
        <x:f>IF(B83="","",IF(SUM(IF(EXACT(B83,$B$8),1,0),IF(EXACT(B83,$B$9),1,0),IF(EXACT(B83,$B$10),1,0),IF(EXACT(B83,$B$11),1,0),IF(EXACT(B83,$B$12),1,0),IF(EXACT(B83,$B$13),1,0),IF(EXACT(B83,$B$14),1,0),IF(EXACT(B83,$B$15),1,0),IF(EXACT(B83,$B$16),1,0),IF(EXACT(B83,$B$17),1,0),IF(EXACT(B83,$B$18),1,0),IF(EXACT(B83,$B$19),1,0),IF(EXACT(B83,$B$20),1,0),IF(EXACT(B83,$B$21),1,0),IF(EXACT(B83,$B$22),1,0),IF(EXACT(B83,$B$23),1,0),IF(EXACT(B83,$B$24),1,0),IF(EXACT(B83,$B$25),1,0),IF(EXACT(B83,$B$26),1,0),IF(EXACT(B83,$B$27),1,0),IF(EXACT(B83,$B$28),1,0),IF(EXACT(B83,$B$29),1,0),IF(EXACT(B83,$B$30),1,0),IF(EXACT(B83,$B$31),1,0),IF(EXACT(B83,$B$32),1,0),IF(EXACT(B83,$B$33),1,0),IF(EXACT(B83,$B$34),1,0),IF(EXACT(B83,$B$35),1,0),IF(EXACT(B83,$B$36),1,0),IF(EXACT(B83,$B$37),1,0),IF(EXACT(B83,$B$38),1,0),IF(EXACT(B83,$B$39),1,0),IF(EXACT(B83,$B$40),1,0),IF(EXACT(B83,$B$41),1,0),IF(EXACT(B83,$B$42),1,0),IF(EXACT(B83,$B$43),1,0),IF(EXACT(B83,$B$44),1,0),IF(EXACT(B83,$B$45),1,0),IF(EXACT(B83,$B$46),1,0),IF(EXACT(B83,$B$47),1,0),IF(EXACT(B83,$B$48),1,0),IF(EXACT(B83,$B$49),1,0),IF(EXACT(B83,$B$50),1,0),IF(EXACT(B83,$B$51),1,0),IF(EXACT(B83,$B$52),1,0),IF(EXACT(B83,$B$53),1,0),IF(EXACT(B83,$B$54),1,0),IF(EXACT(B83,$B$55),1,0),IF(EXACT(B83,$B$56),1,0),IF(EXACT(B83,$B$57),1,0),IF(EXACT(B83,$B$58),1,0),IF(EXACT(B83,$B$59),1,0),IF(EXACT(B83,$B$60),1,0),IF(EXACT(B83,$B$61),1,0),IF(EXACT(B83,$B$62),1,0),IF(EXACT(B83,$B$63),1,0),IF(EXACT(B83,$B$64),1,0),IF(EXACT(B83,$B$65),1,0),IF(EXACT(B83,$B$66),1,0),IF(EXACT(B83,$B$67),1,0),IF(EXACT(B83,$B$68),1,0),IF(EXACT(B83,$B$69),1,0),IF(EXACT(B83,$B$70),1,0),IF(EXACT(B83,$B$71),1,0),IF(EXACT(B83,$B$72),1,0),IF(EXACT(B83,$B$73),1,0),IF(EXACT(B83,$B$74),1,0),IF(EXACT(B83,$B$75),1,0),IF(EXACT(B83,$B$76),1,0),IF(EXACT(B83,$B$77),1,0),IF(EXACT(B83,$B$78),1,0),IF(EXACT(B83,$B$79),1,0),IF(EXACT(B83,$B$80),1,0),IF(EXACT(B83,$B$81),1,0),IF(EXACT(B83,$B$82),1,0),IF(EXACT(B83,$B$83),1,0))=1,1,0))</x:f>
      </x:c>
      <x:c r="E83" s="3" t="str">
        <x:f>IF(A83="","",IF(C83=0,0,IF(SUM(IF(EXACT(A83,$B$8),1,0),IF(EXACT(A83,$B$9),1,0),IF(EXACT(A83,$B$10),1,0),IF(EXACT(A83,$B$11),1,0),IF(EXACT(A83,$B$12),1,0),IF(EXACT(A83,$B$13),1,0),IF(EXACT(A83,$B$14),1,0),IF(EXACT(A83,$B$15),1,0),IF(EXACT(A83,$B$16),1,0),IF(EXACT(A83,$B$17),1,0),IF(EXACT(A83,$B$18),1,0),IF(EXACT(A83,$B$19),1,0),IF(EXACT(A83,$B$20),1,0),IF(EXACT(A83,$B$21),1,0),IF(EXACT(A83,$B$22),1,0),IF(EXACT(A83,$B$23),1,0),IF(EXACT(A83,$B$24),1,0),IF(EXACT(A83,$B$25),1,0),IF(EXACT(A83,$B$26),1,0),IF(EXACT(A83,$B$27),1,0),IF(EXACT(A83,$B$28),1,0),IF(EXACT(A83,$B$29),1,0),IF(EXACT(A83,$B$30),1,0),IF(EXACT(A83,$B$31),1,0),IF(EXACT(A83,$B$32),1,0),IF(EXACT(A83,$B$33),1,0),IF(EXACT(A83,$B$34),1,0),IF(EXACT(A83,$B$35),1,0),IF(EXACT(A83,$B$36),1,0),IF(EXACT(A83,$B$37),1,0),IF(EXACT(A83,$B$38),1,0),IF(EXACT(A83,$B$39),1,0),IF(EXACT(A83,$B$40),1,0),IF(EXACT(A83,$B$41),1,0),IF(EXACT(A83,$B$42),1,0),IF(EXACT(A83,$B$43),1,0),IF(EXACT(A83,$B$44),1,0),IF(EXACT(A83,$B$45),1,0),IF(EXACT(A83,$B$46),1,0),IF(EXACT(A83,$B$47),1,0),IF(EXACT(A83,$B$48),1,0),IF(EXACT(A83,$B$49),1,0),IF(EXACT(A83,$B$50),1,0),IF(EXACT(A83,$B$51),1,0),IF(EXACT(A83,$B$52),1,0),IF(EXACT(A83,$B$53),1,0),IF(EXACT(A83,$B$54),1,0),IF(EXACT(A83,$B$55),1,0),IF(EXACT(A83,$B$56),1,0),IF(EXACT(A83,$B$57),1,0),IF(EXACT(A83,$B$58),1,0),IF(EXACT(A83,$B$59),1,0),IF(EXACT(A83,$B$60),1,0),IF(EXACT(A83,$B$61),1,0),IF(EXACT(A83,$B$62),1,0),IF(EXACT(A83,$B$63),1,0),IF(EXACT(A83,$B$64),1,0),IF(EXACT(A83,$B$65),1,0),IF(EXACT(A83,$B$66),1,0),IF(EXACT(A83,$B$67),1,0),IF(EXACT(A83,$B$68),1,0),IF(EXACT(A83,$B$69),1,0),IF(EXACT(A83,$B$70),1,0),IF(EXACT(A83,$B$71),1,0),IF(EXACT(A83,$B$72),1,0),IF(EXACT(A83,$B$73),1,0),IF(EXACT(A83,$B$74),1,0),IF(EXACT(A83,$B$75),1,0),IF(EXACT(A83,$B$76),1,0),IF(EXACT(A83,$B$77),1,0),IF(EXACT(A83,$B$78),1,0),IF(EXACT(A83,$B$79),1,0),IF(EXACT(A83,$B$80),1,0),IF(EXACT(A83,$B$81),1,0),IF(EXACT(A83,$B$82),1,0),IF(EXACT(A83,$B$83),1,0),IF(EXACT(A83,$B$84),1,0),IF(EXACT(A83,$B$85),1,0),IF(EXACT(A83,$B$86),1,0),IF(EXACT(A83,$B$87),1,0),IF(EXACT(A83,$B$88),1,0),IF(EXACT(A83,$B$89),1,0),IF(EXACT(A83,$B$90),1,0),IF(EXACT(A83,$B$91),1,0),IF(EXACT(A83,$B$92),1,0),IF(EXACT(A83,$B$93),1,0),IF(EXACT(A83,$B$94),1,0),IF(EXACT(A83,$B$95),1,0),IF(EXACT(A83,$B$96),1,0),IF(EXACT(A83,$B$97),1,0),IF(EXACT(A83,$B$98),1,0),IF(EXACT(A83,$B$99),1,0),IF(EXACT(A83,$B$100),1,0),IF(EXACT(A83,$B$101),1,0),IF(EXACT(A83,$B$102),1,0),IF(EXACT(A83,$B$103),1,0),IF(EXACT(A83,$B$104),1,0),IF(EXACT(A83,$B$105),1,0),IF(EXACT(A83,$B$106),1,0),IF(EXACT(A83,$B$107),1,0))&gt;0,1,0)))</x:f>
      </x:c>
      <x:c r="F83" s="3" t="str">
        <x:f>IF(A83="","",IF(C83=0,"Duplicate ignored",IF(E83=1,"Retained","Absent; review record")))</x:f>
      </x:c>
    </x:row>
    <x:row r="84" ht="36" customHeight="1">
      <x:c r="A84" s="30"/>
      <x:c r="B84" s="30"/>
      <x:c r="C84" s="3" t="str">
        <x:f>IF(A84="","",IF(SUM(IF(EXACT(A84,$A$8),1,0),IF(EXACT(A84,$A$9),1,0),IF(EXACT(A84,$A$10),1,0),IF(EXACT(A84,$A$11),1,0),IF(EXACT(A84,$A$12),1,0),IF(EXACT(A84,$A$13),1,0),IF(EXACT(A84,$A$14),1,0),IF(EXACT(A84,$A$15),1,0),IF(EXACT(A84,$A$16),1,0),IF(EXACT(A84,$A$17),1,0),IF(EXACT(A84,$A$18),1,0),IF(EXACT(A84,$A$19),1,0),IF(EXACT(A84,$A$20),1,0),IF(EXACT(A84,$A$21),1,0),IF(EXACT(A84,$A$22),1,0),IF(EXACT(A84,$A$23),1,0),IF(EXACT(A84,$A$24),1,0),IF(EXACT(A84,$A$25),1,0),IF(EXACT(A84,$A$26),1,0),IF(EXACT(A84,$A$27),1,0),IF(EXACT(A84,$A$28),1,0),IF(EXACT(A84,$A$29),1,0),IF(EXACT(A84,$A$30),1,0),IF(EXACT(A84,$A$31),1,0),IF(EXACT(A84,$A$32),1,0),IF(EXACT(A84,$A$33),1,0),IF(EXACT(A84,$A$34),1,0),IF(EXACT(A84,$A$35),1,0),IF(EXACT(A84,$A$36),1,0),IF(EXACT(A84,$A$37),1,0),IF(EXACT(A84,$A$38),1,0),IF(EXACT(A84,$A$39),1,0),IF(EXACT(A84,$A$40),1,0),IF(EXACT(A84,$A$41),1,0),IF(EXACT(A84,$A$42),1,0),IF(EXACT(A84,$A$43),1,0),IF(EXACT(A84,$A$44),1,0),IF(EXACT(A84,$A$45),1,0),IF(EXACT(A84,$A$46),1,0),IF(EXACT(A84,$A$47),1,0),IF(EXACT(A84,$A$48),1,0),IF(EXACT(A84,$A$49),1,0),IF(EXACT(A84,$A$50),1,0),IF(EXACT(A84,$A$51),1,0),IF(EXACT(A84,$A$52),1,0),IF(EXACT(A84,$A$53),1,0),IF(EXACT(A84,$A$54),1,0),IF(EXACT(A84,$A$55),1,0),IF(EXACT(A84,$A$56),1,0),IF(EXACT(A84,$A$57),1,0),IF(EXACT(A84,$A$58),1,0),IF(EXACT(A84,$A$59),1,0),IF(EXACT(A84,$A$60),1,0),IF(EXACT(A84,$A$61),1,0),IF(EXACT(A84,$A$62),1,0),IF(EXACT(A84,$A$63),1,0),IF(EXACT(A84,$A$64),1,0),IF(EXACT(A84,$A$65),1,0),IF(EXACT(A84,$A$66),1,0),IF(EXACT(A84,$A$67),1,0),IF(EXACT(A84,$A$68),1,0),IF(EXACT(A84,$A$69),1,0),IF(EXACT(A84,$A$70),1,0),IF(EXACT(A84,$A$71),1,0),IF(EXACT(A84,$A$72),1,0),IF(EXACT(A84,$A$73),1,0),IF(EXACT(A84,$A$74),1,0),IF(EXACT(A84,$A$75),1,0),IF(EXACT(A84,$A$76),1,0),IF(EXACT(A84,$A$77),1,0),IF(EXACT(A84,$A$78),1,0),IF(EXACT(A84,$A$79),1,0),IF(EXACT(A84,$A$80),1,0),IF(EXACT(A84,$A$81),1,0),IF(EXACT(A84,$A$82),1,0),IF(EXACT(A84,$A$83),1,0),IF(EXACT(A84,$A$84),1,0))=1,1,0))</x:f>
      </x:c>
      <x:c r="D84" s="3" t="str">
        <x:f>IF(B84="","",IF(SUM(IF(EXACT(B84,$B$8),1,0),IF(EXACT(B84,$B$9),1,0),IF(EXACT(B84,$B$10),1,0),IF(EXACT(B84,$B$11),1,0),IF(EXACT(B84,$B$12),1,0),IF(EXACT(B84,$B$13),1,0),IF(EXACT(B84,$B$14),1,0),IF(EXACT(B84,$B$15),1,0),IF(EXACT(B84,$B$16),1,0),IF(EXACT(B84,$B$17),1,0),IF(EXACT(B84,$B$18),1,0),IF(EXACT(B84,$B$19),1,0),IF(EXACT(B84,$B$20),1,0),IF(EXACT(B84,$B$21),1,0),IF(EXACT(B84,$B$22),1,0),IF(EXACT(B84,$B$23),1,0),IF(EXACT(B84,$B$24),1,0),IF(EXACT(B84,$B$25),1,0),IF(EXACT(B84,$B$26),1,0),IF(EXACT(B84,$B$27),1,0),IF(EXACT(B84,$B$28),1,0),IF(EXACT(B84,$B$29),1,0),IF(EXACT(B84,$B$30),1,0),IF(EXACT(B84,$B$31),1,0),IF(EXACT(B84,$B$32),1,0),IF(EXACT(B84,$B$33),1,0),IF(EXACT(B84,$B$34),1,0),IF(EXACT(B84,$B$35),1,0),IF(EXACT(B84,$B$36),1,0),IF(EXACT(B84,$B$37),1,0),IF(EXACT(B84,$B$38),1,0),IF(EXACT(B84,$B$39),1,0),IF(EXACT(B84,$B$40),1,0),IF(EXACT(B84,$B$41),1,0),IF(EXACT(B84,$B$42),1,0),IF(EXACT(B84,$B$43),1,0),IF(EXACT(B84,$B$44),1,0),IF(EXACT(B84,$B$45),1,0),IF(EXACT(B84,$B$46),1,0),IF(EXACT(B84,$B$47),1,0),IF(EXACT(B84,$B$48),1,0),IF(EXACT(B84,$B$49),1,0),IF(EXACT(B84,$B$50),1,0),IF(EXACT(B84,$B$51),1,0),IF(EXACT(B84,$B$52),1,0),IF(EXACT(B84,$B$53),1,0),IF(EXACT(B84,$B$54),1,0),IF(EXACT(B84,$B$55),1,0),IF(EXACT(B84,$B$56),1,0),IF(EXACT(B84,$B$57),1,0),IF(EXACT(B84,$B$58),1,0),IF(EXACT(B84,$B$59),1,0),IF(EXACT(B84,$B$60),1,0),IF(EXACT(B84,$B$61),1,0),IF(EXACT(B84,$B$62),1,0),IF(EXACT(B84,$B$63),1,0),IF(EXACT(B84,$B$64),1,0),IF(EXACT(B84,$B$65),1,0),IF(EXACT(B84,$B$66),1,0),IF(EXACT(B84,$B$67),1,0),IF(EXACT(B84,$B$68),1,0),IF(EXACT(B84,$B$69),1,0),IF(EXACT(B84,$B$70),1,0),IF(EXACT(B84,$B$71),1,0),IF(EXACT(B84,$B$72),1,0),IF(EXACT(B84,$B$73),1,0),IF(EXACT(B84,$B$74),1,0),IF(EXACT(B84,$B$75),1,0),IF(EXACT(B84,$B$76),1,0),IF(EXACT(B84,$B$77),1,0),IF(EXACT(B84,$B$78),1,0),IF(EXACT(B84,$B$79),1,0),IF(EXACT(B84,$B$80),1,0),IF(EXACT(B84,$B$81),1,0),IF(EXACT(B84,$B$82),1,0),IF(EXACT(B84,$B$83),1,0),IF(EXACT(B84,$B$84),1,0))=1,1,0))</x:f>
      </x:c>
      <x:c r="E84" s="3" t="str">
        <x:f>IF(A84="","",IF(C84=0,0,IF(SUM(IF(EXACT(A84,$B$8),1,0),IF(EXACT(A84,$B$9),1,0),IF(EXACT(A84,$B$10),1,0),IF(EXACT(A84,$B$11),1,0),IF(EXACT(A84,$B$12),1,0),IF(EXACT(A84,$B$13),1,0),IF(EXACT(A84,$B$14),1,0),IF(EXACT(A84,$B$15),1,0),IF(EXACT(A84,$B$16),1,0),IF(EXACT(A84,$B$17),1,0),IF(EXACT(A84,$B$18),1,0),IF(EXACT(A84,$B$19),1,0),IF(EXACT(A84,$B$20),1,0),IF(EXACT(A84,$B$21),1,0),IF(EXACT(A84,$B$22),1,0),IF(EXACT(A84,$B$23),1,0),IF(EXACT(A84,$B$24),1,0),IF(EXACT(A84,$B$25),1,0),IF(EXACT(A84,$B$26),1,0),IF(EXACT(A84,$B$27),1,0),IF(EXACT(A84,$B$28),1,0),IF(EXACT(A84,$B$29),1,0),IF(EXACT(A84,$B$30),1,0),IF(EXACT(A84,$B$31),1,0),IF(EXACT(A84,$B$32),1,0),IF(EXACT(A84,$B$33),1,0),IF(EXACT(A84,$B$34),1,0),IF(EXACT(A84,$B$35),1,0),IF(EXACT(A84,$B$36),1,0),IF(EXACT(A84,$B$37),1,0),IF(EXACT(A84,$B$38),1,0),IF(EXACT(A84,$B$39),1,0),IF(EXACT(A84,$B$40),1,0),IF(EXACT(A84,$B$41),1,0),IF(EXACT(A84,$B$42),1,0),IF(EXACT(A84,$B$43),1,0),IF(EXACT(A84,$B$44),1,0),IF(EXACT(A84,$B$45),1,0),IF(EXACT(A84,$B$46),1,0),IF(EXACT(A84,$B$47),1,0),IF(EXACT(A84,$B$48),1,0),IF(EXACT(A84,$B$49),1,0),IF(EXACT(A84,$B$50),1,0),IF(EXACT(A84,$B$51),1,0),IF(EXACT(A84,$B$52),1,0),IF(EXACT(A84,$B$53),1,0),IF(EXACT(A84,$B$54),1,0),IF(EXACT(A84,$B$55),1,0),IF(EXACT(A84,$B$56),1,0),IF(EXACT(A84,$B$57),1,0),IF(EXACT(A84,$B$58),1,0),IF(EXACT(A84,$B$59),1,0),IF(EXACT(A84,$B$60),1,0),IF(EXACT(A84,$B$61),1,0),IF(EXACT(A84,$B$62),1,0),IF(EXACT(A84,$B$63),1,0),IF(EXACT(A84,$B$64),1,0),IF(EXACT(A84,$B$65),1,0),IF(EXACT(A84,$B$66),1,0),IF(EXACT(A84,$B$67),1,0),IF(EXACT(A84,$B$68),1,0),IF(EXACT(A84,$B$69),1,0),IF(EXACT(A84,$B$70),1,0),IF(EXACT(A84,$B$71),1,0),IF(EXACT(A84,$B$72),1,0),IF(EXACT(A84,$B$73),1,0),IF(EXACT(A84,$B$74),1,0),IF(EXACT(A84,$B$75),1,0),IF(EXACT(A84,$B$76),1,0),IF(EXACT(A84,$B$77),1,0),IF(EXACT(A84,$B$78),1,0),IF(EXACT(A84,$B$79),1,0),IF(EXACT(A84,$B$80),1,0),IF(EXACT(A84,$B$81),1,0),IF(EXACT(A84,$B$82),1,0),IF(EXACT(A84,$B$83),1,0),IF(EXACT(A84,$B$84),1,0),IF(EXACT(A84,$B$85),1,0),IF(EXACT(A84,$B$86),1,0),IF(EXACT(A84,$B$87),1,0),IF(EXACT(A84,$B$88),1,0),IF(EXACT(A84,$B$89),1,0),IF(EXACT(A84,$B$90),1,0),IF(EXACT(A84,$B$91),1,0),IF(EXACT(A84,$B$92),1,0),IF(EXACT(A84,$B$93),1,0),IF(EXACT(A84,$B$94),1,0),IF(EXACT(A84,$B$95),1,0),IF(EXACT(A84,$B$96),1,0),IF(EXACT(A84,$B$97),1,0),IF(EXACT(A84,$B$98),1,0),IF(EXACT(A84,$B$99),1,0),IF(EXACT(A84,$B$100),1,0),IF(EXACT(A84,$B$101),1,0),IF(EXACT(A84,$B$102),1,0),IF(EXACT(A84,$B$103),1,0),IF(EXACT(A84,$B$104),1,0),IF(EXACT(A84,$B$105),1,0),IF(EXACT(A84,$B$106),1,0),IF(EXACT(A84,$B$107),1,0))&gt;0,1,0)))</x:f>
      </x:c>
      <x:c r="F84" s="3" t="str">
        <x:f>IF(A84="","",IF(C84=0,"Duplicate ignored",IF(E84=1,"Retained","Absent; review record")))</x:f>
      </x:c>
    </x:row>
    <x:row r="85" ht="36" customHeight="1">
      <x:c r="A85" s="30"/>
      <x:c r="B85" s="30"/>
      <x:c r="C85" s="3" t="str">
        <x:f>IF(A85="","",IF(SUM(IF(EXACT(A85,$A$8),1,0),IF(EXACT(A85,$A$9),1,0),IF(EXACT(A85,$A$10),1,0),IF(EXACT(A85,$A$11),1,0),IF(EXACT(A85,$A$12),1,0),IF(EXACT(A85,$A$13),1,0),IF(EXACT(A85,$A$14),1,0),IF(EXACT(A85,$A$15),1,0),IF(EXACT(A85,$A$16),1,0),IF(EXACT(A85,$A$17),1,0),IF(EXACT(A85,$A$18),1,0),IF(EXACT(A85,$A$19),1,0),IF(EXACT(A85,$A$20),1,0),IF(EXACT(A85,$A$21),1,0),IF(EXACT(A85,$A$22),1,0),IF(EXACT(A85,$A$23),1,0),IF(EXACT(A85,$A$24),1,0),IF(EXACT(A85,$A$25),1,0),IF(EXACT(A85,$A$26),1,0),IF(EXACT(A85,$A$27),1,0),IF(EXACT(A85,$A$28),1,0),IF(EXACT(A85,$A$29),1,0),IF(EXACT(A85,$A$30),1,0),IF(EXACT(A85,$A$31),1,0),IF(EXACT(A85,$A$32),1,0),IF(EXACT(A85,$A$33),1,0),IF(EXACT(A85,$A$34),1,0),IF(EXACT(A85,$A$35),1,0),IF(EXACT(A85,$A$36),1,0),IF(EXACT(A85,$A$37),1,0),IF(EXACT(A85,$A$38),1,0),IF(EXACT(A85,$A$39),1,0),IF(EXACT(A85,$A$40),1,0),IF(EXACT(A85,$A$41),1,0),IF(EXACT(A85,$A$42),1,0),IF(EXACT(A85,$A$43),1,0),IF(EXACT(A85,$A$44),1,0),IF(EXACT(A85,$A$45),1,0),IF(EXACT(A85,$A$46),1,0),IF(EXACT(A85,$A$47),1,0),IF(EXACT(A85,$A$48),1,0),IF(EXACT(A85,$A$49),1,0),IF(EXACT(A85,$A$50),1,0),IF(EXACT(A85,$A$51),1,0),IF(EXACT(A85,$A$52),1,0),IF(EXACT(A85,$A$53),1,0),IF(EXACT(A85,$A$54),1,0),IF(EXACT(A85,$A$55),1,0),IF(EXACT(A85,$A$56),1,0),IF(EXACT(A85,$A$57),1,0),IF(EXACT(A85,$A$58),1,0),IF(EXACT(A85,$A$59),1,0),IF(EXACT(A85,$A$60),1,0),IF(EXACT(A85,$A$61),1,0),IF(EXACT(A85,$A$62),1,0),IF(EXACT(A85,$A$63),1,0),IF(EXACT(A85,$A$64),1,0),IF(EXACT(A85,$A$65),1,0),IF(EXACT(A85,$A$66),1,0),IF(EXACT(A85,$A$67),1,0),IF(EXACT(A85,$A$68),1,0),IF(EXACT(A85,$A$69),1,0),IF(EXACT(A85,$A$70),1,0),IF(EXACT(A85,$A$71),1,0),IF(EXACT(A85,$A$72),1,0),IF(EXACT(A85,$A$73),1,0),IF(EXACT(A85,$A$74),1,0),IF(EXACT(A85,$A$75),1,0),IF(EXACT(A85,$A$76),1,0),IF(EXACT(A85,$A$77),1,0),IF(EXACT(A85,$A$78),1,0),IF(EXACT(A85,$A$79),1,0),IF(EXACT(A85,$A$80),1,0),IF(EXACT(A85,$A$81),1,0),IF(EXACT(A85,$A$82),1,0),IF(EXACT(A85,$A$83),1,0),IF(EXACT(A85,$A$84),1,0),IF(EXACT(A85,$A$85),1,0))=1,1,0))</x:f>
      </x:c>
      <x:c r="D85" s="3" t="str">
        <x:f>IF(B85="","",IF(SUM(IF(EXACT(B85,$B$8),1,0),IF(EXACT(B85,$B$9),1,0),IF(EXACT(B85,$B$10),1,0),IF(EXACT(B85,$B$11),1,0),IF(EXACT(B85,$B$12),1,0),IF(EXACT(B85,$B$13),1,0),IF(EXACT(B85,$B$14),1,0),IF(EXACT(B85,$B$15),1,0),IF(EXACT(B85,$B$16),1,0),IF(EXACT(B85,$B$17),1,0),IF(EXACT(B85,$B$18),1,0),IF(EXACT(B85,$B$19),1,0),IF(EXACT(B85,$B$20),1,0),IF(EXACT(B85,$B$21),1,0),IF(EXACT(B85,$B$22),1,0),IF(EXACT(B85,$B$23),1,0),IF(EXACT(B85,$B$24),1,0),IF(EXACT(B85,$B$25),1,0),IF(EXACT(B85,$B$26),1,0),IF(EXACT(B85,$B$27),1,0),IF(EXACT(B85,$B$28),1,0),IF(EXACT(B85,$B$29),1,0),IF(EXACT(B85,$B$30),1,0),IF(EXACT(B85,$B$31),1,0),IF(EXACT(B85,$B$32),1,0),IF(EXACT(B85,$B$33),1,0),IF(EXACT(B85,$B$34),1,0),IF(EXACT(B85,$B$35),1,0),IF(EXACT(B85,$B$36),1,0),IF(EXACT(B85,$B$37),1,0),IF(EXACT(B85,$B$38),1,0),IF(EXACT(B85,$B$39),1,0),IF(EXACT(B85,$B$40),1,0),IF(EXACT(B85,$B$41),1,0),IF(EXACT(B85,$B$42),1,0),IF(EXACT(B85,$B$43),1,0),IF(EXACT(B85,$B$44),1,0),IF(EXACT(B85,$B$45),1,0),IF(EXACT(B85,$B$46),1,0),IF(EXACT(B85,$B$47),1,0),IF(EXACT(B85,$B$48),1,0),IF(EXACT(B85,$B$49),1,0),IF(EXACT(B85,$B$50),1,0),IF(EXACT(B85,$B$51),1,0),IF(EXACT(B85,$B$52),1,0),IF(EXACT(B85,$B$53),1,0),IF(EXACT(B85,$B$54),1,0),IF(EXACT(B85,$B$55),1,0),IF(EXACT(B85,$B$56),1,0),IF(EXACT(B85,$B$57),1,0),IF(EXACT(B85,$B$58),1,0),IF(EXACT(B85,$B$59),1,0),IF(EXACT(B85,$B$60),1,0),IF(EXACT(B85,$B$61),1,0),IF(EXACT(B85,$B$62),1,0),IF(EXACT(B85,$B$63),1,0),IF(EXACT(B85,$B$64),1,0),IF(EXACT(B85,$B$65),1,0),IF(EXACT(B85,$B$66),1,0),IF(EXACT(B85,$B$67),1,0),IF(EXACT(B85,$B$68),1,0),IF(EXACT(B85,$B$69),1,0),IF(EXACT(B85,$B$70),1,0),IF(EXACT(B85,$B$71),1,0),IF(EXACT(B85,$B$72),1,0),IF(EXACT(B85,$B$73),1,0),IF(EXACT(B85,$B$74),1,0),IF(EXACT(B85,$B$75),1,0),IF(EXACT(B85,$B$76),1,0),IF(EXACT(B85,$B$77),1,0),IF(EXACT(B85,$B$78),1,0),IF(EXACT(B85,$B$79),1,0),IF(EXACT(B85,$B$80),1,0),IF(EXACT(B85,$B$81),1,0),IF(EXACT(B85,$B$82),1,0),IF(EXACT(B85,$B$83),1,0),IF(EXACT(B85,$B$84),1,0),IF(EXACT(B85,$B$85),1,0))=1,1,0))</x:f>
      </x:c>
      <x:c r="E85" s="3" t="str">
        <x:f>IF(A85="","",IF(C85=0,0,IF(SUM(IF(EXACT(A85,$B$8),1,0),IF(EXACT(A85,$B$9),1,0),IF(EXACT(A85,$B$10),1,0),IF(EXACT(A85,$B$11),1,0),IF(EXACT(A85,$B$12),1,0),IF(EXACT(A85,$B$13),1,0),IF(EXACT(A85,$B$14),1,0),IF(EXACT(A85,$B$15),1,0),IF(EXACT(A85,$B$16),1,0),IF(EXACT(A85,$B$17),1,0),IF(EXACT(A85,$B$18),1,0),IF(EXACT(A85,$B$19),1,0),IF(EXACT(A85,$B$20),1,0),IF(EXACT(A85,$B$21),1,0),IF(EXACT(A85,$B$22),1,0),IF(EXACT(A85,$B$23),1,0),IF(EXACT(A85,$B$24),1,0),IF(EXACT(A85,$B$25),1,0),IF(EXACT(A85,$B$26),1,0),IF(EXACT(A85,$B$27),1,0),IF(EXACT(A85,$B$28),1,0),IF(EXACT(A85,$B$29),1,0),IF(EXACT(A85,$B$30),1,0),IF(EXACT(A85,$B$31),1,0),IF(EXACT(A85,$B$32),1,0),IF(EXACT(A85,$B$33),1,0),IF(EXACT(A85,$B$34),1,0),IF(EXACT(A85,$B$35),1,0),IF(EXACT(A85,$B$36),1,0),IF(EXACT(A85,$B$37),1,0),IF(EXACT(A85,$B$38),1,0),IF(EXACT(A85,$B$39),1,0),IF(EXACT(A85,$B$40),1,0),IF(EXACT(A85,$B$41),1,0),IF(EXACT(A85,$B$42),1,0),IF(EXACT(A85,$B$43),1,0),IF(EXACT(A85,$B$44),1,0),IF(EXACT(A85,$B$45),1,0),IF(EXACT(A85,$B$46),1,0),IF(EXACT(A85,$B$47),1,0),IF(EXACT(A85,$B$48),1,0),IF(EXACT(A85,$B$49),1,0),IF(EXACT(A85,$B$50),1,0),IF(EXACT(A85,$B$51),1,0),IF(EXACT(A85,$B$52),1,0),IF(EXACT(A85,$B$53),1,0),IF(EXACT(A85,$B$54),1,0),IF(EXACT(A85,$B$55),1,0),IF(EXACT(A85,$B$56),1,0),IF(EXACT(A85,$B$57),1,0),IF(EXACT(A85,$B$58),1,0),IF(EXACT(A85,$B$59),1,0),IF(EXACT(A85,$B$60),1,0),IF(EXACT(A85,$B$61),1,0),IF(EXACT(A85,$B$62),1,0),IF(EXACT(A85,$B$63),1,0),IF(EXACT(A85,$B$64),1,0),IF(EXACT(A85,$B$65),1,0),IF(EXACT(A85,$B$66),1,0),IF(EXACT(A85,$B$67),1,0),IF(EXACT(A85,$B$68),1,0),IF(EXACT(A85,$B$69),1,0),IF(EXACT(A85,$B$70),1,0),IF(EXACT(A85,$B$71),1,0),IF(EXACT(A85,$B$72),1,0),IF(EXACT(A85,$B$73),1,0),IF(EXACT(A85,$B$74),1,0),IF(EXACT(A85,$B$75),1,0),IF(EXACT(A85,$B$76),1,0),IF(EXACT(A85,$B$77),1,0),IF(EXACT(A85,$B$78),1,0),IF(EXACT(A85,$B$79),1,0),IF(EXACT(A85,$B$80),1,0),IF(EXACT(A85,$B$81),1,0),IF(EXACT(A85,$B$82),1,0),IF(EXACT(A85,$B$83),1,0),IF(EXACT(A85,$B$84),1,0),IF(EXACT(A85,$B$85),1,0),IF(EXACT(A85,$B$86),1,0),IF(EXACT(A85,$B$87),1,0),IF(EXACT(A85,$B$88),1,0),IF(EXACT(A85,$B$89),1,0),IF(EXACT(A85,$B$90),1,0),IF(EXACT(A85,$B$91),1,0),IF(EXACT(A85,$B$92),1,0),IF(EXACT(A85,$B$93),1,0),IF(EXACT(A85,$B$94),1,0),IF(EXACT(A85,$B$95),1,0),IF(EXACT(A85,$B$96),1,0),IF(EXACT(A85,$B$97),1,0),IF(EXACT(A85,$B$98),1,0),IF(EXACT(A85,$B$99),1,0),IF(EXACT(A85,$B$100),1,0),IF(EXACT(A85,$B$101),1,0),IF(EXACT(A85,$B$102),1,0),IF(EXACT(A85,$B$103),1,0),IF(EXACT(A85,$B$104),1,0),IF(EXACT(A85,$B$105),1,0),IF(EXACT(A85,$B$106),1,0),IF(EXACT(A85,$B$107),1,0))&gt;0,1,0)))</x:f>
      </x:c>
      <x:c r="F85" s="3" t="str">
        <x:f>IF(A85="","",IF(C85=0,"Duplicate ignored",IF(E85=1,"Retained","Absent; review record")))</x:f>
      </x:c>
    </x:row>
    <x:row r="86" ht="36" customHeight="1">
      <x:c r="A86" s="30"/>
      <x:c r="B86" s="30"/>
      <x:c r="C86" s="3" t="str">
        <x:f>IF(A86="","",IF(SUM(IF(EXACT(A86,$A$8),1,0),IF(EXACT(A86,$A$9),1,0),IF(EXACT(A86,$A$10),1,0),IF(EXACT(A86,$A$11),1,0),IF(EXACT(A86,$A$12),1,0),IF(EXACT(A86,$A$13),1,0),IF(EXACT(A86,$A$14),1,0),IF(EXACT(A86,$A$15),1,0),IF(EXACT(A86,$A$16),1,0),IF(EXACT(A86,$A$17),1,0),IF(EXACT(A86,$A$18),1,0),IF(EXACT(A86,$A$19),1,0),IF(EXACT(A86,$A$20),1,0),IF(EXACT(A86,$A$21),1,0),IF(EXACT(A86,$A$22),1,0),IF(EXACT(A86,$A$23),1,0),IF(EXACT(A86,$A$24),1,0),IF(EXACT(A86,$A$25),1,0),IF(EXACT(A86,$A$26),1,0),IF(EXACT(A86,$A$27),1,0),IF(EXACT(A86,$A$28),1,0),IF(EXACT(A86,$A$29),1,0),IF(EXACT(A86,$A$30),1,0),IF(EXACT(A86,$A$31),1,0),IF(EXACT(A86,$A$32),1,0),IF(EXACT(A86,$A$33),1,0),IF(EXACT(A86,$A$34),1,0),IF(EXACT(A86,$A$35),1,0),IF(EXACT(A86,$A$36),1,0),IF(EXACT(A86,$A$37),1,0),IF(EXACT(A86,$A$38),1,0),IF(EXACT(A86,$A$39),1,0),IF(EXACT(A86,$A$40),1,0),IF(EXACT(A86,$A$41),1,0),IF(EXACT(A86,$A$42),1,0),IF(EXACT(A86,$A$43),1,0),IF(EXACT(A86,$A$44),1,0),IF(EXACT(A86,$A$45),1,0),IF(EXACT(A86,$A$46),1,0),IF(EXACT(A86,$A$47),1,0),IF(EXACT(A86,$A$48),1,0),IF(EXACT(A86,$A$49),1,0),IF(EXACT(A86,$A$50),1,0),IF(EXACT(A86,$A$51),1,0),IF(EXACT(A86,$A$52),1,0),IF(EXACT(A86,$A$53),1,0),IF(EXACT(A86,$A$54),1,0),IF(EXACT(A86,$A$55),1,0),IF(EXACT(A86,$A$56),1,0),IF(EXACT(A86,$A$57),1,0),IF(EXACT(A86,$A$58),1,0),IF(EXACT(A86,$A$59),1,0),IF(EXACT(A86,$A$60),1,0),IF(EXACT(A86,$A$61),1,0),IF(EXACT(A86,$A$62),1,0),IF(EXACT(A86,$A$63),1,0),IF(EXACT(A86,$A$64),1,0),IF(EXACT(A86,$A$65),1,0),IF(EXACT(A86,$A$66),1,0),IF(EXACT(A86,$A$67),1,0),IF(EXACT(A86,$A$68),1,0),IF(EXACT(A86,$A$69),1,0),IF(EXACT(A86,$A$70),1,0),IF(EXACT(A86,$A$71),1,0),IF(EXACT(A86,$A$72),1,0),IF(EXACT(A86,$A$73),1,0),IF(EXACT(A86,$A$74),1,0),IF(EXACT(A86,$A$75),1,0),IF(EXACT(A86,$A$76),1,0),IF(EXACT(A86,$A$77),1,0),IF(EXACT(A86,$A$78),1,0),IF(EXACT(A86,$A$79),1,0),IF(EXACT(A86,$A$80),1,0),IF(EXACT(A86,$A$81),1,0),IF(EXACT(A86,$A$82),1,0),IF(EXACT(A86,$A$83),1,0),IF(EXACT(A86,$A$84),1,0),IF(EXACT(A86,$A$85),1,0),IF(EXACT(A86,$A$86),1,0))=1,1,0))</x:f>
      </x:c>
      <x:c r="D86" s="3" t="str">
        <x:f>IF(B86="","",IF(SUM(IF(EXACT(B86,$B$8),1,0),IF(EXACT(B86,$B$9),1,0),IF(EXACT(B86,$B$10),1,0),IF(EXACT(B86,$B$11),1,0),IF(EXACT(B86,$B$12),1,0),IF(EXACT(B86,$B$13),1,0),IF(EXACT(B86,$B$14),1,0),IF(EXACT(B86,$B$15),1,0),IF(EXACT(B86,$B$16),1,0),IF(EXACT(B86,$B$17),1,0),IF(EXACT(B86,$B$18),1,0),IF(EXACT(B86,$B$19),1,0),IF(EXACT(B86,$B$20),1,0),IF(EXACT(B86,$B$21),1,0),IF(EXACT(B86,$B$22),1,0),IF(EXACT(B86,$B$23),1,0),IF(EXACT(B86,$B$24),1,0),IF(EXACT(B86,$B$25),1,0),IF(EXACT(B86,$B$26),1,0),IF(EXACT(B86,$B$27),1,0),IF(EXACT(B86,$B$28),1,0),IF(EXACT(B86,$B$29),1,0),IF(EXACT(B86,$B$30),1,0),IF(EXACT(B86,$B$31),1,0),IF(EXACT(B86,$B$32),1,0),IF(EXACT(B86,$B$33),1,0),IF(EXACT(B86,$B$34),1,0),IF(EXACT(B86,$B$35),1,0),IF(EXACT(B86,$B$36),1,0),IF(EXACT(B86,$B$37),1,0),IF(EXACT(B86,$B$38),1,0),IF(EXACT(B86,$B$39),1,0),IF(EXACT(B86,$B$40),1,0),IF(EXACT(B86,$B$41),1,0),IF(EXACT(B86,$B$42),1,0),IF(EXACT(B86,$B$43),1,0),IF(EXACT(B86,$B$44),1,0),IF(EXACT(B86,$B$45),1,0),IF(EXACT(B86,$B$46),1,0),IF(EXACT(B86,$B$47),1,0),IF(EXACT(B86,$B$48),1,0),IF(EXACT(B86,$B$49),1,0),IF(EXACT(B86,$B$50),1,0),IF(EXACT(B86,$B$51),1,0),IF(EXACT(B86,$B$52),1,0),IF(EXACT(B86,$B$53),1,0),IF(EXACT(B86,$B$54),1,0),IF(EXACT(B86,$B$55),1,0),IF(EXACT(B86,$B$56),1,0),IF(EXACT(B86,$B$57),1,0),IF(EXACT(B86,$B$58),1,0),IF(EXACT(B86,$B$59),1,0),IF(EXACT(B86,$B$60),1,0),IF(EXACT(B86,$B$61),1,0),IF(EXACT(B86,$B$62),1,0),IF(EXACT(B86,$B$63),1,0),IF(EXACT(B86,$B$64),1,0),IF(EXACT(B86,$B$65),1,0),IF(EXACT(B86,$B$66),1,0),IF(EXACT(B86,$B$67),1,0),IF(EXACT(B86,$B$68),1,0),IF(EXACT(B86,$B$69),1,0),IF(EXACT(B86,$B$70),1,0),IF(EXACT(B86,$B$71),1,0),IF(EXACT(B86,$B$72),1,0),IF(EXACT(B86,$B$73),1,0),IF(EXACT(B86,$B$74),1,0),IF(EXACT(B86,$B$75),1,0),IF(EXACT(B86,$B$76),1,0),IF(EXACT(B86,$B$77),1,0),IF(EXACT(B86,$B$78),1,0),IF(EXACT(B86,$B$79),1,0),IF(EXACT(B86,$B$80),1,0),IF(EXACT(B86,$B$81),1,0),IF(EXACT(B86,$B$82),1,0),IF(EXACT(B86,$B$83),1,0),IF(EXACT(B86,$B$84),1,0),IF(EXACT(B86,$B$85),1,0),IF(EXACT(B86,$B$86),1,0))=1,1,0))</x:f>
      </x:c>
      <x:c r="E86" s="3" t="str">
        <x:f>IF(A86="","",IF(C86=0,0,IF(SUM(IF(EXACT(A86,$B$8),1,0),IF(EXACT(A86,$B$9),1,0),IF(EXACT(A86,$B$10),1,0),IF(EXACT(A86,$B$11),1,0),IF(EXACT(A86,$B$12),1,0),IF(EXACT(A86,$B$13),1,0),IF(EXACT(A86,$B$14),1,0),IF(EXACT(A86,$B$15),1,0),IF(EXACT(A86,$B$16),1,0),IF(EXACT(A86,$B$17),1,0),IF(EXACT(A86,$B$18),1,0),IF(EXACT(A86,$B$19),1,0),IF(EXACT(A86,$B$20),1,0),IF(EXACT(A86,$B$21),1,0),IF(EXACT(A86,$B$22),1,0),IF(EXACT(A86,$B$23),1,0),IF(EXACT(A86,$B$24),1,0),IF(EXACT(A86,$B$25),1,0),IF(EXACT(A86,$B$26),1,0),IF(EXACT(A86,$B$27),1,0),IF(EXACT(A86,$B$28),1,0),IF(EXACT(A86,$B$29),1,0),IF(EXACT(A86,$B$30),1,0),IF(EXACT(A86,$B$31),1,0),IF(EXACT(A86,$B$32),1,0),IF(EXACT(A86,$B$33),1,0),IF(EXACT(A86,$B$34),1,0),IF(EXACT(A86,$B$35),1,0),IF(EXACT(A86,$B$36),1,0),IF(EXACT(A86,$B$37),1,0),IF(EXACT(A86,$B$38),1,0),IF(EXACT(A86,$B$39),1,0),IF(EXACT(A86,$B$40),1,0),IF(EXACT(A86,$B$41),1,0),IF(EXACT(A86,$B$42),1,0),IF(EXACT(A86,$B$43),1,0),IF(EXACT(A86,$B$44),1,0),IF(EXACT(A86,$B$45),1,0),IF(EXACT(A86,$B$46),1,0),IF(EXACT(A86,$B$47),1,0),IF(EXACT(A86,$B$48),1,0),IF(EXACT(A86,$B$49),1,0),IF(EXACT(A86,$B$50),1,0),IF(EXACT(A86,$B$51),1,0),IF(EXACT(A86,$B$52),1,0),IF(EXACT(A86,$B$53),1,0),IF(EXACT(A86,$B$54),1,0),IF(EXACT(A86,$B$55),1,0),IF(EXACT(A86,$B$56),1,0),IF(EXACT(A86,$B$57),1,0),IF(EXACT(A86,$B$58),1,0),IF(EXACT(A86,$B$59),1,0),IF(EXACT(A86,$B$60),1,0),IF(EXACT(A86,$B$61),1,0),IF(EXACT(A86,$B$62),1,0),IF(EXACT(A86,$B$63),1,0),IF(EXACT(A86,$B$64),1,0),IF(EXACT(A86,$B$65),1,0),IF(EXACT(A86,$B$66),1,0),IF(EXACT(A86,$B$67),1,0),IF(EXACT(A86,$B$68),1,0),IF(EXACT(A86,$B$69),1,0),IF(EXACT(A86,$B$70),1,0),IF(EXACT(A86,$B$71),1,0),IF(EXACT(A86,$B$72),1,0),IF(EXACT(A86,$B$73),1,0),IF(EXACT(A86,$B$74),1,0),IF(EXACT(A86,$B$75),1,0),IF(EXACT(A86,$B$76),1,0),IF(EXACT(A86,$B$77),1,0),IF(EXACT(A86,$B$78),1,0),IF(EXACT(A86,$B$79),1,0),IF(EXACT(A86,$B$80),1,0),IF(EXACT(A86,$B$81),1,0),IF(EXACT(A86,$B$82),1,0),IF(EXACT(A86,$B$83),1,0),IF(EXACT(A86,$B$84),1,0),IF(EXACT(A86,$B$85),1,0),IF(EXACT(A86,$B$86),1,0),IF(EXACT(A86,$B$87),1,0),IF(EXACT(A86,$B$88),1,0),IF(EXACT(A86,$B$89),1,0),IF(EXACT(A86,$B$90),1,0),IF(EXACT(A86,$B$91),1,0),IF(EXACT(A86,$B$92),1,0),IF(EXACT(A86,$B$93),1,0),IF(EXACT(A86,$B$94),1,0),IF(EXACT(A86,$B$95),1,0),IF(EXACT(A86,$B$96),1,0),IF(EXACT(A86,$B$97),1,0),IF(EXACT(A86,$B$98),1,0),IF(EXACT(A86,$B$99),1,0),IF(EXACT(A86,$B$100),1,0),IF(EXACT(A86,$B$101),1,0),IF(EXACT(A86,$B$102),1,0),IF(EXACT(A86,$B$103),1,0),IF(EXACT(A86,$B$104),1,0),IF(EXACT(A86,$B$105),1,0),IF(EXACT(A86,$B$106),1,0),IF(EXACT(A86,$B$107),1,0))&gt;0,1,0)))</x:f>
      </x:c>
      <x:c r="F86" s="3" t="str">
        <x:f>IF(A86="","",IF(C86=0,"Duplicate ignored",IF(E86=1,"Retained","Absent; review record")))</x:f>
      </x:c>
    </x:row>
    <x:row r="87" ht="36" customHeight="1">
      <x:c r="A87" s="30"/>
      <x:c r="B87" s="30"/>
      <x:c r="C87" s="3" t="str">
        <x:f>IF(A87="","",IF(SUM(IF(EXACT(A87,$A$8),1,0),IF(EXACT(A87,$A$9),1,0),IF(EXACT(A87,$A$10),1,0),IF(EXACT(A87,$A$11),1,0),IF(EXACT(A87,$A$12),1,0),IF(EXACT(A87,$A$13),1,0),IF(EXACT(A87,$A$14),1,0),IF(EXACT(A87,$A$15),1,0),IF(EXACT(A87,$A$16),1,0),IF(EXACT(A87,$A$17),1,0),IF(EXACT(A87,$A$18),1,0),IF(EXACT(A87,$A$19),1,0),IF(EXACT(A87,$A$20),1,0),IF(EXACT(A87,$A$21),1,0),IF(EXACT(A87,$A$22),1,0),IF(EXACT(A87,$A$23),1,0),IF(EXACT(A87,$A$24),1,0),IF(EXACT(A87,$A$25),1,0),IF(EXACT(A87,$A$26),1,0),IF(EXACT(A87,$A$27),1,0),IF(EXACT(A87,$A$28),1,0),IF(EXACT(A87,$A$29),1,0),IF(EXACT(A87,$A$30),1,0),IF(EXACT(A87,$A$31),1,0),IF(EXACT(A87,$A$32),1,0),IF(EXACT(A87,$A$33),1,0),IF(EXACT(A87,$A$34),1,0),IF(EXACT(A87,$A$35),1,0),IF(EXACT(A87,$A$36),1,0),IF(EXACT(A87,$A$37),1,0),IF(EXACT(A87,$A$38),1,0),IF(EXACT(A87,$A$39),1,0),IF(EXACT(A87,$A$40),1,0),IF(EXACT(A87,$A$41),1,0),IF(EXACT(A87,$A$42),1,0),IF(EXACT(A87,$A$43),1,0),IF(EXACT(A87,$A$44),1,0),IF(EXACT(A87,$A$45),1,0),IF(EXACT(A87,$A$46),1,0),IF(EXACT(A87,$A$47),1,0),IF(EXACT(A87,$A$48),1,0),IF(EXACT(A87,$A$49),1,0),IF(EXACT(A87,$A$50),1,0),IF(EXACT(A87,$A$51),1,0),IF(EXACT(A87,$A$52),1,0),IF(EXACT(A87,$A$53),1,0),IF(EXACT(A87,$A$54),1,0),IF(EXACT(A87,$A$55),1,0),IF(EXACT(A87,$A$56),1,0),IF(EXACT(A87,$A$57),1,0),IF(EXACT(A87,$A$58),1,0),IF(EXACT(A87,$A$59),1,0),IF(EXACT(A87,$A$60),1,0),IF(EXACT(A87,$A$61),1,0),IF(EXACT(A87,$A$62),1,0),IF(EXACT(A87,$A$63),1,0),IF(EXACT(A87,$A$64),1,0),IF(EXACT(A87,$A$65),1,0),IF(EXACT(A87,$A$66),1,0),IF(EXACT(A87,$A$67),1,0),IF(EXACT(A87,$A$68),1,0),IF(EXACT(A87,$A$69),1,0),IF(EXACT(A87,$A$70),1,0),IF(EXACT(A87,$A$71),1,0),IF(EXACT(A87,$A$72),1,0),IF(EXACT(A87,$A$73),1,0),IF(EXACT(A87,$A$74),1,0),IF(EXACT(A87,$A$75),1,0),IF(EXACT(A87,$A$76),1,0),IF(EXACT(A87,$A$77),1,0),IF(EXACT(A87,$A$78),1,0),IF(EXACT(A87,$A$79),1,0),IF(EXACT(A87,$A$80),1,0),IF(EXACT(A87,$A$81),1,0),IF(EXACT(A87,$A$82),1,0),IF(EXACT(A87,$A$83),1,0),IF(EXACT(A87,$A$84),1,0),IF(EXACT(A87,$A$85),1,0),IF(EXACT(A87,$A$86),1,0),IF(EXACT(A87,$A$87),1,0))=1,1,0))</x:f>
      </x:c>
      <x:c r="D87" s="3" t="str">
        <x:f>IF(B87="","",IF(SUM(IF(EXACT(B87,$B$8),1,0),IF(EXACT(B87,$B$9),1,0),IF(EXACT(B87,$B$10),1,0),IF(EXACT(B87,$B$11),1,0),IF(EXACT(B87,$B$12),1,0),IF(EXACT(B87,$B$13),1,0),IF(EXACT(B87,$B$14),1,0),IF(EXACT(B87,$B$15),1,0),IF(EXACT(B87,$B$16),1,0),IF(EXACT(B87,$B$17),1,0),IF(EXACT(B87,$B$18),1,0),IF(EXACT(B87,$B$19),1,0),IF(EXACT(B87,$B$20),1,0),IF(EXACT(B87,$B$21),1,0),IF(EXACT(B87,$B$22),1,0),IF(EXACT(B87,$B$23),1,0),IF(EXACT(B87,$B$24),1,0),IF(EXACT(B87,$B$25),1,0),IF(EXACT(B87,$B$26),1,0),IF(EXACT(B87,$B$27),1,0),IF(EXACT(B87,$B$28),1,0),IF(EXACT(B87,$B$29),1,0),IF(EXACT(B87,$B$30),1,0),IF(EXACT(B87,$B$31),1,0),IF(EXACT(B87,$B$32),1,0),IF(EXACT(B87,$B$33),1,0),IF(EXACT(B87,$B$34),1,0),IF(EXACT(B87,$B$35),1,0),IF(EXACT(B87,$B$36),1,0),IF(EXACT(B87,$B$37),1,0),IF(EXACT(B87,$B$38),1,0),IF(EXACT(B87,$B$39),1,0),IF(EXACT(B87,$B$40),1,0),IF(EXACT(B87,$B$41),1,0),IF(EXACT(B87,$B$42),1,0),IF(EXACT(B87,$B$43),1,0),IF(EXACT(B87,$B$44),1,0),IF(EXACT(B87,$B$45),1,0),IF(EXACT(B87,$B$46),1,0),IF(EXACT(B87,$B$47),1,0),IF(EXACT(B87,$B$48),1,0),IF(EXACT(B87,$B$49),1,0),IF(EXACT(B87,$B$50),1,0),IF(EXACT(B87,$B$51),1,0),IF(EXACT(B87,$B$52),1,0),IF(EXACT(B87,$B$53),1,0),IF(EXACT(B87,$B$54),1,0),IF(EXACT(B87,$B$55),1,0),IF(EXACT(B87,$B$56),1,0),IF(EXACT(B87,$B$57),1,0),IF(EXACT(B87,$B$58),1,0),IF(EXACT(B87,$B$59),1,0),IF(EXACT(B87,$B$60),1,0),IF(EXACT(B87,$B$61),1,0),IF(EXACT(B87,$B$62),1,0),IF(EXACT(B87,$B$63),1,0),IF(EXACT(B87,$B$64),1,0),IF(EXACT(B87,$B$65),1,0),IF(EXACT(B87,$B$66),1,0),IF(EXACT(B87,$B$67),1,0),IF(EXACT(B87,$B$68),1,0),IF(EXACT(B87,$B$69),1,0),IF(EXACT(B87,$B$70),1,0),IF(EXACT(B87,$B$71),1,0),IF(EXACT(B87,$B$72),1,0),IF(EXACT(B87,$B$73),1,0),IF(EXACT(B87,$B$74),1,0),IF(EXACT(B87,$B$75),1,0),IF(EXACT(B87,$B$76),1,0),IF(EXACT(B87,$B$77),1,0),IF(EXACT(B87,$B$78),1,0),IF(EXACT(B87,$B$79),1,0),IF(EXACT(B87,$B$80),1,0),IF(EXACT(B87,$B$81),1,0),IF(EXACT(B87,$B$82),1,0),IF(EXACT(B87,$B$83),1,0),IF(EXACT(B87,$B$84),1,0),IF(EXACT(B87,$B$85),1,0),IF(EXACT(B87,$B$86),1,0),IF(EXACT(B87,$B$87),1,0))=1,1,0))</x:f>
      </x:c>
      <x:c r="E87" s="3" t="str">
        <x:f>IF(A87="","",IF(C87=0,0,IF(SUM(IF(EXACT(A87,$B$8),1,0),IF(EXACT(A87,$B$9),1,0),IF(EXACT(A87,$B$10),1,0),IF(EXACT(A87,$B$11),1,0),IF(EXACT(A87,$B$12),1,0),IF(EXACT(A87,$B$13),1,0),IF(EXACT(A87,$B$14),1,0),IF(EXACT(A87,$B$15),1,0),IF(EXACT(A87,$B$16),1,0),IF(EXACT(A87,$B$17),1,0),IF(EXACT(A87,$B$18),1,0),IF(EXACT(A87,$B$19),1,0),IF(EXACT(A87,$B$20),1,0),IF(EXACT(A87,$B$21),1,0),IF(EXACT(A87,$B$22),1,0),IF(EXACT(A87,$B$23),1,0),IF(EXACT(A87,$B$24),1,0),IF(EXACT(A87,$B$25),1,0),IF(EXACT(A87,$B$26),1,0),IF(EXACT(A87,$B$27),1,0),IF(EXACT(A87,$B$28),1,0),IF(EXACT(A87,$B$29),1,0),IF(EXACT(A87,$B$30),1,0),IF(EXACT(A87,$B$31),1,0),IF(EXACT(A87,$B$32),1,0),IF(EXACT(A87,$B$33),1,0),IF(EXACT(A87,$B$34),1,0),IF(EXACT(A87,$B$35),1,0),IF(EXACT(A87,$B$36),1,0),IF(EXACT(A87,$B$37),1,0),IF(EXACT(A87,$B$38),1,0),IF(EXACT(A87,$B$39),1,0),IF(EXACT(A87,$B$40),1,0),IF(EXACT(A87,$B$41),1,0),IF(EXACT(A87,$B$42),1,0),IF(EXACT(A87,$B$43),1,0),IF(EXACT(A87,$B$44),1,0),IF(EXACT(A87,$B$45),1,0),IF(EXACT(A87,$B$46),1,0),IF(EXACT(A87,$B$47),1,0),IF(EXACT(A87,$B$48),1,0),IF(EXACT(A87,$B$49),1,0),IF(EXACT(A87,$B$50),1,0),IF(EXACT(A87,$B$51),1,0),IF(EXACT(A87,$B$52),1,0),IF(EXACT(A87,$B$53),1,0),IF(EXACT(A87,$B$54),1,0),IF(EXACT(A87,$B$55),1,0),IF(EXACT(A87,$B$56),1,0),IF(EXACT(A87,$B$57),1,0),IF(EXACT(A87,$B$58),1,0),IF(EXACT(A87,$B$59),1,0),IF(EXACT(A87,$B$60),1,0),IF(EXACT(A87,$B$61),1,0),IF(EXACT(A87,$B$62),1,0),IF(EXACT(A87,$B$63),1,0),IF(EXACT(A87,$B$64),1,0),IF(EXACT(A87,$B$65),1,0),IF(EXACT(A87,$B$66),1,0),IF(EXACT(A87,$B$67),1,0),IF(EXACT(A87,$B$68),1,0),IF(EXACT(A87,$B$69),1,0),IF(EXACT(A87,$B$70),1,0),IF(EXACT(A87,$B$71),1,0),IF(EXACT(A87,$B$72),1,0),IF(EXACT(A87,$B$73),1,0),IF(EXACT(A87,$B$74),1,0),IF(EXACT(A87,$B$75),1,0),IF(EXACT(A87,$B$76),1,0),IF(EXACT(A87,$B$77),1,0),IF(EXACT(A87,$B$78),1,0),IF(EXACT(A87,$B$79),1,0),IF(EXACT(A87,$B$80),1,0),IF(EXACT(A87,$B$81),1,0),IF(EXACT(A87,$B$82),1,0),IF(EXACT(A87,$B$83),1,0),IF(EXACT(A87,$B$84),1,0),IF(EXACT(A87,$B$85),1,0),IF(EXACT(A87,$B$86),1,0),IF(EXACT(A87,$B$87),1,0),IF(EXACT(A87,$B$88),1,0),IF(EXACT(A87,$B$89),1,0),IF(EXACT(A87,$B$90),1,0),IF(EXACT(A87,$B$91),1,0),IF(EXACT(A87,$B$92),1,0),IF(EXACT(A87,$B$93),1,0),IF(EXACT(A87,$B$94),1,0),IF(EXACT(A87,$B$95),1,0),IF(EXACT(A87,$B$96),1,0),IF(EXACT(A87,$B$97),1,0),IF(EXACT(A87,$B$98),1,0),IF(EXACT(A87,$B$99),1,0),IF(EXACT(A87,$B$100),1,0),IF(EXACT(A87,$B$101),1,0),IF(EXACT(A87,$B$102),1,0),IF(EXACT(A87,$B$103),1,0),IF(EXACT(A87,$B$104),1,0),IF(EXACT(A87,$B$105),1,0),IF(EXACT(A87,$B$106),1,0),IF(EXACT(A87,$B$107),1,0))&gt;0,1,0)))</x:f>
      </x:c>
      <x:c r="F87" s="3" t="str">
        <x:f>IF(A87="","",IF(C87=0,"Duplicate ignored",IF(E87=1,"Retained","Absent; review record")))</x:f>
      </x:c>
    </x:row>
    <x:row r="88" ht="36" customHeight="1">
      <x:c r="A88" s="30"/>
      <x:c r="B88" s="30"/>
      <x:c r="C88" s="3" t="str">
        <x:f>IF(A88="","",IF(SUM(IF(EXACT(A88,$A$8),1,0),IF(EXACT(A88,$A$9),1,0),IF(EXACT(A88,$A$10),1,0),IF(EXACT(A88,$A$11),1,0),IF(EXACT(A88,$A$12),1,0),IF(EXACT(A88,$A$13),1,0),IF(EXACT(A88,$A$14),1,0),IF(EXACT(A88,$A$15),1,0),IF(EXACT(A88,$A$16),1,0),IF(EXACT(A88,$A$17),1,0),IF(EXACT(A88,$A$18),1,0),IF(EXACT(A88,$A$19),1,0),IF(EXACT(A88,$A$20),1,0),IF(EXACT(A88,$A$21),1,0),IF(EXACT(A88,$A$22),1,0),IF(EXACT(A88,$A$23),1,0),IF(EXACT(A88,$A$24),1,0),IF(EXACT(A88,$A$25),1,0),IF(EXACT(A88,$A$26),1,0),IF(EXACT(A88,$A$27),1,0),IF(EXACT(A88,$A$28),1,0),IF(EXACT(A88,$A$29),1,0),IF(EXACT(A88,$A$30),1,0),IF(EXACT(A88,$A$31),1,0),IF(EXACT(A88,$A$32),1,0),IF(EXACT(A88,$A$33),1,0),IF(EXACT(A88,$A$34),1,0),IF(EXACT(A88,$A$35),1,0),IF(EXACT(A88,$A$36),1,0),IF(EXACT(A88,$A$37),1,0),IF(EXACT(A88,$A$38),1,0),IF(EXACT(A88,$A$39),1,0),IF(EXACT(A88,$A$40),1,0),IF(EXACT(A88,$A$41),1,0),IF(EXACT(A88,$A$42),1,0),IF(EXACT(A88,$A$43),1,0),IF(EXACT(A88,$A$44),1,0),IF(EXACT(A88,$A$45),1,0),IF(EXACT(A88,$A$46),1,0),IF(EXACT(A88,$A$47),1,0),IF(EXACT(A88,$A$48),1,0),IF(EXACT(A88,$A$49),1,0),IF(EXACT(A88,$A$50),1,0),IF(EXACT(A88,$A$51),1,0),IF(EXACT(A88,$A$52),1,0),IF(EXACT(A88,$A$53),1,0),IF(EXACT(A88,$A$54),1,0),IF(EXACT(A88,$A$55),1,0),IF(EXACT(A88,$A$56),1,0),IF(EXACT(A88,$A$57),1,0),IF(EXACT(A88,$A$58),1,0),IF(EXACT(A88,$A$59),1,0),IF(EXACT(A88,$A$60),1,0),IF(EXACT(A88,$A$61),1,0),IF(EXACT(A88,$A$62),1,0),IF(EXACT(A88,$A$63),1,0),IF(EXACT(A88,$A$64),1,0),IF(EXACT(A88,$A$65),1,0),IF(EXACT(A88,$A$66),1,0),IF(EXACT(A88,$A$67),1,0),IF(EXACT(A88,$A$68),1,0),IF(EXACT(A88,$A$69),1,0),IF(EXACT(A88,$A$70),1,0),IF(EXACT(A88,$A$71),1,0),IF(EXACT(A88,$A$72),1,0),IF(EXACT(A88,$A$73),1,0),IF(EXACT(A88,$A$74),1,0),IF(EXACT(A88,$A$75),1,0),IF(EXACT(A88,$A$76),1,0),IF(EXACT(A88,$A$77),1,0),IF(EXACT(A88,$A$78),1,0),IF(EXACT(A88,$A$79),1,0),IF(EXACT(A88,$A$80),1,0),IF(EXACT(A88,$A$81),1,0),IF(EXACT(A88,$A$82),1,0),IF(EXACT(A88,$A$83),1,0),IF(EXACT(A88,$A$84),1,0),IF(EXACT(A88,$A$85),1,0),IF(EXACT(A88,$A$86),1,0),IF(EXACT(A88,$A$87),1,0),IF(EXACT(A88,$A$88),1,0))=1,1,0))</x:f>
      </x:c>
      <x:c r="D88" s="3" t="str">
        <x:f>IF(B88="","",IF(SUM(IF(EXACT(B88,$B$8),1,0),IF(EXACT(B88,$B$9),1,0),IF(EXACT(B88,$B$10),1,0),IF(EXACT(B88,$B$11),1,0),IF(EXACT(B88,$B$12),1,0),IF(EXACT(B88,$B$13),1,0),IF(EXACT(B88,$B$14),1,0),IF(EXACT(B88,$B$15),1,0),IF(EXACT(B88,$B$16),1,0),IF(EXACT(B88,$B$17),1,0),IF(EXACT(B88,$B$18),1,0),IF(EXACT(B88,$B$19),1,0),IF(EXACT(B88,$B$20),1,0),IF(EXACT(B88,$B$21),1,0),IF(EXACT(B88,$B$22),1,0),IF(EXACT(B88,$B$23),1,0),IF(EXACT(B88,$B$24),1,0),IF(EXACT(B88,$B$25),1,0),IF(EXACT(B88,$B$26),1,0),IF(EXACT(B88,$B$27),1,0),IF(EXACT(B88,$B$28),1,0),IF(EXACT(B88,$B$29),1,0),IF(EXACT(B88,$B$30),1,0),IF(EXACT(B88,$B$31),1,0),IF(EXACT(B88,$B$32),1,0),IF(EXACT(B88,$B$33),1,0),IF(EXACT(B88,$B$34),1,0),IF(EXACT(B88,$B$35),1,0),IF(EXACT(B88,$B$36),1,0),IF(EXACT(B88,$B$37),1,0),IF(EXACT(B88,$B$38),1,0),IF(EXACT(B88,$B$39),1,0),IF(EXACT(B88,$B$40),1,0),IF(EXACT(B88,$B$41),1,0),IF(EXACT(B88,$B$42),1,0),IF(EXACT(B88,$B$43),1,0),IF(EXACT(B88,$B$44),1,0),IF(EXACT(B88,$B$45),1,0),IF(EXACT(B88,$B$46),1,0),IF(EXACT(B88,$B$47),1,0),IF(EXACT(B88,$B$48),1,0),IF(EXACT(B88,$B$49),1,0),IF(EXACT(B88,$B$50),1,0),IF(EXACT(B88,$B$51),1,0),IF(EXACT(B88,$B$52),1,0),IF(EXACT(B88,$B$53),1,0),IF(EXACT(B88,$B$54),1,0),IF(EXACT(B88,$B$55),1,0),IF(EXACT(B88,$B$56),1,0),IF(EXACT(B88,$B$57),1,0),IF(EXACT(B88,$B$58),1,0),IF(EXACT(B88,$B$59),1,0),IF(EXACT(B88,$B$60),1,0),IF(EXACT(B88,$B$61),1,0),IF(EXACT(B88,$B$62),1,0),IF(EXACT(B88,$B$63),1,0),IF(EXACT(B88,$B$64),1,0),IF(EXACT(B88,$B$65),1,0),IF(EXACT(B88,$B$66),1,0),IF(EXACT(B88,$B$67),1,0),IF(EXACT(B88,$B$68),1,0),IF(EXACT(B88,$B$69),1,0),IF(EXACT(B88,$B$70),1,0),IF(EXACT(B88,$B$71),1,0),IF(EXACT(B88,$B$72),1,0),IF(EXACT(B88,$B$73),1,0),IF(EXACT(B88,$B$74),1,0),IF(EXACT(B88,$B$75),1,0),IF(EXACT(B88,$B$76),1,0),IF(EXACT(B88,$B$77),1,0),IF(EXACT(B88,$B$78),1,0),IF(EXACT(B88,$B$79),1,0),IF(EXACT(B88,$B$80),1,0),IF(EXACT(B88,$B$81),1,0),IF(EXACT(B88,$B$82),1,0),IF(EXACT(B88,$B$83),1,0),IF(EXACT(B88,$B$84),1,0),IF(EXACT(B88,$B$85),1,0),IF(EXACT(B88,$B$86),1,0),IF(EXACT(B88,$B$87),1,0),IF(EXACT(B88,$B$88),1,0))=1,1,0))</x:f>
      </x:c>
      <x:c r="E88" s="3" t="str">
        <x:f>IF(A88="","",IF(C88=0,0,IF(SUM(IF(EXACT(A88,$B$8),1,0),IF(EXACT(A88,$B$9),1,0),IF(EXACT(A88,$B$10),1,0),IF(EXACT(A88,$B$11),1,0),IF(EXACT(A88,$B$12),1,0),IF(EXACT(A88,$B$13),1,0),IF(EXACT(A88,$B$14),1,0),IF(EXACT(A88,$B$15),1,0),IF(EXACT(A88,$B$16),1,0),IF(EXACT(A88,$B$17),1,0),IF(EXACT(A88,$B$18),1,0),IF(EXACT(A88,$B$19),1,0),IF(EXACT(A88,$B$20),1,0),IF(EXACT(A88,$B$21),1,0),IF(EXACT(A88,$B$22),1,0),IF(EXACT(A88,$B$23),1,0),IF(EXACT(A88,$B$24),1,0),IF(EXACT(A88,$B$25),1,0),IF(EXACT(A88,$B$26),1,0),IF(EXACT(A88,$B$27),1,0),IF(EXACT(A88,$B$28),1,0),IF(EXACT(A88,$B$29),1,0),IF(EXACT(A88,$B$30),1,0),IF(EXACT(A88,$B$31),1,0),IF(EXACT(A88,$B$32),1,0),IF(EXACT(A88,$B$33),1,0),IF(EXACT(A88,$B$34),1,0),IF(EXACT(A88,$B$35),1,0),IF(EXACT(A88,$B$36),1,0),IF(EXACT(A88,$B$37),1,0),IF(EXACT(A88,$B$38),1,0),IF(EXACT(A88,$B$39),1,0),IF(EXACT(A88,$B$40),1,0),IF(EXACT(A88,$B$41),1,0),IF(EXACT(A88,$B$42),1,0),IF(EXACT(A88,$B$43),1,0),IF(EXACT(A88,$B$44),1,0),IF(EXACT(A88,$B$45),1,0),IF(EXACT(A88,$B$46),1,0),IF(EXACT(A88,$B$47),1,0),IF(EXACT(A88,$B$48),1,0),IF(EXACT(A88,$B$49),1,0),IF(EXACT(A88,$B$50),1,0),IF(EXACT(A88,$B$51),1,0),IF(EXACT(A88,$B$52),1,0),IF(EXACT(A88,$B$53),1,0),IF(EXACT(A88,$B$54),1,0),IF(EXACT(A88,$B$55),1,0),IF(EXACT(A88,$B$56),1,0),IF(EXACT(A88,$B$57),1,0),IF(EXACT(A88,$B$58),1,0),IF(EXACT(A88,$B$59),1,0),IF(EXACT(A88,$B$60),1,0),IF(EXACT(A88,$B$61),1,0),IF(EXACT(A88,$B$62),1,0),IF(EXACT(A88,$B$63),1,0),IF(EXACT(A88,$B$64),1,0),IF(EXACT(A88,$B$65),1,0),IF(EXACT(A88,$B$66),1,0),IF(EXACT(A88,$B$67),1,0),IF(EXACT(A88,$B$68),1,0),IF(EXACT(A88,$B$69),1,0),IF(EXACT(A88,$B$70),1,0),IF(EXACT(A88,$B$71),1,0),IF(EXACT(A88,$B$72),1,0),IF(EXACT(A88,$B$73),1,0),IF(EXACT(A88,$B$74),1,0),IF(EXACT(A88,$B$75),1,0),IF(EXACT(A88,$B$76),1,0),IF(EXACT(A88,$B$77),1,0),IF(EXACT(A88,$B$78),1,0),IF(EXACT(A88,$B$79),1,0),IF(EXACT(A88,$B$80),1,0),IF(EXACT(A88,$B$81),1,0),IF(EXACT(A88,$B$82),1,0),IF(EXACT(A88,$B$83),1,0),IF(EXACT(A88,$B$84),1,0),IF(EXACT(A88,$B$85),1,0),IF(EXACT(A88,$B$86),1,0),IF(EXACT(A88,$B$87),1,0),IF(EXACT(A88,$B$88),1,0),IF(EXACT(A88,$B$89),1,0),IF(EXACT(A88,$B$90),1,0),IF(EXACT(A88,$B$91),1,0),IF(EXACT(A88,$B$92),1,0),IF(EXACT(A88,$B$93),1,0),IF(EXACT(A88,$B$94),1,0),IF(EXACT(A88,$B$95),1,0),IF(EXACT(A88,$B$96),1,0),IF(EXACT(A88,$B$97),1,0),IF(EXACT(A88,$B$98),1,0),IF(EXACT(A88,$B$99),1,0),IF(EXACT(A88,$B$100),1,0),IF(EXACT(A88,$B$101),1,0),IF(EXACT(A88,$B$102),1,0),IF(EXACT(A88,$B$103),1,0),IF(EXACT(A88,$B$104),1,0),IF(EXACT(A88,$B$105),1,0),IF(EXACT(A88,$B$106),1,0),IF(EXACT(A88,$B$107),1,0))&gt;0,1,0)))</x:f>
      </x:c>
      <x:c r="F88" s="3" t="str">
        <x:f>IF(A88="","",IF(C88=0,"Duplicate ignored",IF(E88=1,"Retained","Absent; review record")))</x:f>
      </x:c>
    </x:row>
    <x:row r="89" ht="36" customHeight="1">
      <x:c r="A89" s="30"/>
      <x:c r="B89" s="30"/>
      <x:c r="C89" s="3" t="str">
        <x:f>IF(A89="","",IF(SUM(IF(EXACT(A89,$A$8),1,0),IF(EXACT(A89,$A$9),1,0),IF(EXACT(A89,$A$10),1,0),IF(EXACT(A89,$A$11),1,0),IF(EXACT(A89,$A$12),1,0),IF(EXACT(A89,$A$13),1,0),IF(EXACT(A89,$A$14),1,0),IF(EXACT(A89,$A$15),1,0),IF(EXACT(A89,$A$16),1,0),IF(EXACT(A89,$A$17),1,0),IF(EXACT(A89,$A$18),1,0),IF(EXACT(A89,$A$19),1,0),IF(EXACT(A89,$A$20),1,0),IF(EXACT(A89,$A$21),1,0),IF(EXACT(A89,$A$22),1,0),IF(EXACT(A89,$A$23),1,0),IF(EXACT(A89,$A$24),1,0),IF(EXACT(A89,$A$25),1,0),IF(EXACT(A89,$A$26),1,0),IF(EXACT(A89,$A$27),1,0),IF(EXACT(A89,$A$28),1,0),IF(EXACT(A89,$A$29),1,0),IF(EXACT(A89,$A$30),1,0),IF(EXACT(A89,$A$31),1,0),IF(EXACT(A89,$A$32),1,0),IF(EXACT(A89,$A$33),1,0),IF(EXACT(A89,$A$34),1,0),IF(EXACT(A89,$A$35),1,0),IF(EXACT(A89,$A$36),1,0),IF(EXACT(A89,$A$37),1,0),IF(EXACT(A89,$A$38),1,0),IF(EXACT(A89,$A$39),1,0),IF(EXACT(A89,$A$40),1,0),IF(EXACT(A89,$A$41),1,0),IF(EXACT(A89,$A$42),1,0),IF(EXACT(A89,$A$43),1,0),IF(EXACT(A89,$A$44),1,0),IF(EXACT(A89,$A$45),1,0),IF(EXACT(A89,$A$46),1,0),IF(EXACT(A89,$A$47),1,0),IF(EXACT(A89,$A$48),1,0),IF(EXACT(A89,$A$49),1,0),IF(EXACT(A89,$A$50),1,0),IF(EXACT(A89,$A$51),1,0),IF(EXACT(A89,$A$52),1,0),IF(EXACT(A89,$A$53),1,0),IF(EXACT(A89,$A$54),1,0),IF(EXACT(A89,$A$55),1,0),IF(EXACT(A89,$A$56),1,0),IF(EXACT(A89,$A$57),1,0),IF(EXACT(A89,$A$58),1,0),IF(EXACT(A89,$A$59),1,0),IF(EXACT(A89,$A$60),1,0),IF(EXACT(A89,$A$61),1,0),IF(EXACT(A89,$A$62),1,0),IF(EXACT(A89,$A$63),1,0),IF(EXACT(A89,$A$64),1,0),IF(EXACT(A89,$A$65),1,0),IF(EXACT(A89,$A$66),1,0),IF(EXACT(A89,$A$67),1,0),IF(EXACT(A89,$A$68),1,0),IF(EXACT(A89,$A$69),1,0),IF(EXACT(A89,$A$70),1,0),IF(EXACT(A89,$A$71),1,0),IF(EXACT(A89,$A$72),1,0),IF(EXACT(A89,$A$73),1,0),IF(EXACT(A89,$A$74),1,0),IF(EXACT(A89,$A$75),1,0),IF(EXACT(A89,$A$76),1,0),IF(EXACT(A89,$A$77),1,0),IF(EXACT(A89,$A$78),1,0),IF(EXACT(A89,$A$79),1,0),IF(EXACT(A89,$A$80),1,0),IF(EXACT(A89,$A$81),1,0),IF(EXACT(A89,$A$82),1,0),IF(EXACT(A89,$A$83),1,0),IF(EXACT(A89,$A$84),1,0),IF(EXACT(A89,$A$85),1,0),IF(EXACT(A89,$A$86),1,0),IF(EXACT(A89,$A$87),1,0),IF(EXACT(A89,$A$88),1,0),IF(EXACT(A89,$A$89),1,0))=1,1,0))</x:f>
      </x:c>
      <x:c r="D89" s="3" t="str">
        <x:f>IF(B89="","",IF(SUM(IF(EXACT(B89,$B$8),1,0),IF(EXACT(B89,$B$9),1,0),IF(EXACT(B89,$B$10),1,0),IF(EXACT(B89,$B$11),1,0),IF(EXACT(B89,$B$12),1,0),IF(EXACT(B89,$B$13),1,0),IF(EXACT(B89,$B$14),1,0),IF(EXACT(B89,$B$15),1,0),IF(EXACT(B89,$B$16),1,0),IF(EXACT(B89,$B$17),1,0),IF(EXACT(B89,$B$18),1,0),IF(EXACT(B89,$B$19),1,0),IF(EXACT(B89,$B$20),1,0),IF(EXACT(B89,$B$21),1,0),IF(EXACT(B89,$B$22),1,0),IF(EXACT(B89,$B$23),1,0),IF(EXACT(B89,$B$24),1,0),IF(EXACT(B89,$B$25),1,0),IF(EXACT(B89,$B$26),1,0),IF(EXACT(B89,$B$27),1,0),IF(EXACT(B89,$B$28),1,0),IF(EXACT(B89,$B$29),1,0),IF(EXACT(B89,$B$30),1,0),IF(EXACT(B89,$B$31),1,0),IF(EXACT(B89,$B$32),1,0),IF(EXACT(B89,$B$33),1,0),IF(EXACT(B89,$B$34),1,0),IF(EXACT(B89,$B$35),1,0),IF(EXACT(B89,$B$36),1,0),IF(EXACT(B89,$B$37),1,0),IF(EXACT(B89,$B$38),1,0),IF(EXACT(B89,$B$39),1,0),IF(EXACT(B89,$B$40),1,0),IF(EXACT(B89,$B$41),1,0),IF(EXACT(B89,$B$42),1,0),IF(EXACT(B89,$B$43),1,0),IF(EXACT(B89,$B$44),1,0),IF(EXACT(B89,$B$45),1,0),IF(EXACT(B89,$B$46),1,0),IF(EXACT(B89,$B$47),1,0),IF(EXACT(B89,$B$48),1,0),IF(EXACT(B89,$B$49),1,0),IF(EXACT(B89,$B$50),1,0),IF(EXACT(B89,$B$51),1,0),IF(EXACT(B89,$B$52),1,0),IF(EXACT(B89,$B$53),1,0),IF(EXACT(B89,$B$54),1,0),IF(EXACT(B89,$B$55),1,0),IF(EXACT(B89,$B$56),1,0),IF(EXACT(B89,$B$57),1,0),IF(EXACT(B89,$B$58),1,0),IF(EXACT(B89,$B$59),1,0),IF(EXACT(B89,$B$60),1,0),IF(EXACT(B89,$B$61),1,0),IF(EXACT(B89,$B$62),1,0),IF(EXACT(B89,$B$63),1,0),IF(EXACT(B89,$B$64),1,0),IF(EXACT(B89,$B$65),1,0),IF(EXACT(B89,$B$66),1,0),IF(EXACT(B89,$B$67),1,0),IF(EXACT(B89,$B$68),1,0),IF(EXACT(B89,$B$69),1,0),IF(EXACT(B89,$B$70),1,0),IF(EXACT(B89,$B$71),1,0),IF(EXACT(B89,$B$72),1,0),IF(EXACT(B89,$B$73),1,0),IF(EXACT(B89,$B$74),1,0),IF(EXACT(B89,$B$75),1,0),IF(EXACT(B89,$B$76),1,0),IF(EXACT(B89,$B$77),1,0),IF(EXACT(B89,$B$78),1,0),IF(EXACT(B89,$B$79),1,0),IF(EXACT(B89,$B$80),1,0),IF(EXACT(B89,$B$81),1,0),IF(EXACT(B89,$B$82),1,0),IF(EXACT(B89,$B$83),1,0),IF(EXACT(B89,$B$84),1,0),IF(EXACT(B89,$B$85),1,0),IF(EXACT(B89,$B$86),1,0),IF(EXACT(B89,$B$87),1,0),IF(EXACT(B89,$B$88),1,0),IF(EXACT(B89,$B$89),1,0))=1,1,0))</x:f>
      </x:c>
      <x:c r="E89" s="3" t="str">
        <x:f>IF(A89="","",IF(C89=0,0,IF(SUM(IF(EXACT(A89,$B$8),1,0),IF(EXACT(A89,$B$9),1,0),IF(EXACT(A89,$B$10),1,0),IF(EXACT(A89,$B$11),1,0),IF(EXACT(A89,$B$12),1,0),IF(EXACT(A89,$B$13),1,0),IF(EXACT(A89,$B$14),1,0),IF(EXACT(A89,$B$15),1,0),IF(EXACT(A89,$B$16),1,0),IF(EXACT(A89,$B$17),1,0),IF(EXACT(A89,$B$18),1,0),IF(EXACT(A89,$B$19),1,0),IF(EXACT(A89,$B$20),1,0),IF(EXACT(A89,$B$21),1,0),IF(EXACT(A89,$B$22),1,0),IF(EXACT(A89,$B$23),1,0),IF(EXACT(A89,$B$24),1,0),IF(EXACT(A89,$B$25),1,0),IF(EXACT(A89,$B$26),1,0),IF(EXACT(A89,$B$27),1,0),IF(EXACT(A89,$B$28),1,0),IF(EXACT(A89,$B$29),1,0),IF(EXACT(A89,$B$30),1,0),IF(EXACT(A89,$B$31),1,0),IF(EXACT(A89,$B$32),1,0),IF(EXACT(A89,$B$33),1,0),IF(EXACT(A89,$B$34),1,0),IF(EXACT(A89,$B$35),1,0),IF(EXACT(A89,$B$36),1,0),IF(EXACT(A89,$B$37),1,0),IF(EXACT(A89,$B$38),1,0),IF(EXACT(A89,$B$39),1,0),IF(EXACT(A89,$B$40),1,0),IF(EXACT(A89,$B$41),1,0),IF(EXACT(A89,$B$42),1,0),IF(EXACT(A89,$B$43),1,0),IF(EXACT(A89,$B$44),1,0),IF(EXACT(A89,$B$45),1,0),IF(EXACT(A89,$B$46),1,0),IF(EXACT(A89,$B$47),1,0),IF(EXACT(A89,$B$48),1,0),IF(EXACT(A89,$B$49),1,0),IF(EXACT(A89,$B$50),1,0),IF(EXACT(A89,$B$51),1,0),IF(EXACT(A89,$B$52),1,0),IF(EXACT(A89,$B$53),1,0),IF(EXACT(A89,$B$54),1,0),IF(EXACT(A89,$B$55),1,0),IF(EXACT(A89,$B$56),1,0),IF(EXACT(A89,$B$57),1,0),IF(EXACT(A89,$B$58),1,0),IF(EXACT(A89,$B$59),1,0),IF(EXACT(A89,$B$60),1,0),IF(EXACT(A89,$B$61),1,0),IF(EXACT(A89,$B$62),1,0),IF(EXACT(A89,$B$63),1,0),IF(EXACT(A89,$B$64),1,0),IF(EXACT(A89,$B$65),1,0),IF(EXACT(A89,$B$66),1,0),IF(EXACT(A89,$B$67),1,0),IF(EXACT(A89,$B$68),1,0),IF(EXACT(A89,$B$69),1,0),IF(EXACT(A89,$B$70),1,0),IF(EXACT(A89,$B$71),1,0),IF(EXACT(A89,$B$72),1,0),IF(EXACT(A89,$B$73),1,0),IF(EXACT(A89,$B$74),1,0),IF(EXACT(A89,$B$75),1,0),IF(EXACT(A89,$B$76),1,0),IF(EXACT(A89,$B$77),1,0),IF(EXACT(A89,$B$78),1,0),IF(EXACT(A89,$B$79),1,0),IF(EXACT(A89,$B$80),1,0),IF(EXACT(A89,$B$81),1,0),IF(EXACT(A89,$B$82),1,0),IF(EXACT(A89,$B$83),1,0),IF(EXACT(A89,$B$84),1,0),IF(EXACT(A89,$B$85),1,0),IF(EXACT(A89,$B$86),1,0),IF(EXACT(A89,$B$87),1,0),IF(EXACT(A89,$B$88),1,0),IF(EXACT(A89,$B$89),1,0),IF(EXACT(A89,$B$90),1,0),IF(EXACT(A89,$B$91),1,0),IF(EXACT(A89,$B$92),1,0),IF(EXACT(A89,$B$93),1,0),IF(EXACT(A89,$B$94),1,0),IF(EXACT(A89,$B$95),1,0),IF(EXACT(A89,$B$96),1,0),IF(EXACT(A89,$B$97),1,0),IF(EXACT(A89,$B$98),1,0),IF(EXACT(A89,$B$99),1,0),IF(EXACT(A89,$B$100),1,0),IF(EXACT(A89,$B$101),1,0),IF(EXACT(A89,$B$102),1,0),IF(EXACT(A89,$B$103),1,0),IF(EXACT(A89,$B$104),1,0),IF(EXACT(A89,$B$105),1,0),IF(EXACT(A89,$B$106),1,0),IF(EXACT(A89,$B$107),1,0))&gt;0,1,0)))</x:f>
      </x:c>
      <x:c r="F89" s="3" t="str">
        <x:f>IF(A89="","",IF(C89=0,"Duplicate ignored",IF(E89=1,"Retained","Absent; review record")))</x:f>
      </x:c>
    </x:row>
    <x:row r="90" ht="36" customHeight="1">
      <x:c r="A90" s="30"/>
      <x:c r="B90" s="30"/>
      <x:c r="C90" s="3" t="str">
        <x:f>IF(A90="","",IF(SUM(IF(EXACT(A90,$A$8),1,0),IF(EXACT(A90,$A$9),1,0),IF(EXACT(A90,$A$10),1,0),IF(EXACT(A90,$A$11),1,0),IF(EXACT(A90,$A$12),1,0),IF(EXACT(A90,$A$13),1,0),IF(EXACT(A90,$A$14),1,0),IF(EXACT(A90,$A$15),1,0),IF(EXACT(A90,$A$16),1,0),IF(EXACT(A90,$A$17),1,0),IF(EXACT(A90,$A$18),1,0),IF(EXACT(A90,$A$19),1,0),IF(EXACT(A90,$A$20),1,0),IF(EXACT(A90,$A$21),1,0),IF(EXACT(A90,$A$22),1,0),IF(EXACT(A90,$A$23),1,0),IF(EXACT(A90,$A$24),1,0),IF(EXACT(A90,$A$25),1,0),IF(EXACT(A90,$A$26),1,0),IF(EXACT(A90,$A$27),1,0),IF(EXACT(A90,$A$28),1,0),IF(EXACT(A90,$A$29),1,0),IF(EXACT(A90,$A$30),1,0),IF(EXACT(A90,$A$31),1,0),IF(EXACT(A90,$A$32),1,0),IF(EXACT(A90,$A$33),1,0),IF(EXACT(A90,$A$34),1,0),IF(EXACT(A90,$A$35),1,0),IF(EXACT(A90,$A$36),1,0),IF(EXACT(A90,$A$37),1,0),IF(EXACT(A90,$A$38),1,0),IF(EXACT(A90,$A$39),1,0),IF(EXACT(A90,$A$40),1,0),IF(EXACT(A90,$A$41),1,0),IF(EXACT(A90,$A$42),1,0),IF(EXACT(A90,$A$43),1,0),IF(EXACT(A90,$A$44),1,0),IF(EXACT(A90,$A$45),1,0),IF(EXACT(A90,$A$46),1,0),IF(EXACT(A90,$A$47),1,0),IF(EXACT(A90,$A$48),1,0),IF(EXACT(A90,$A$49),1,0),IF(EXACT(A90,$A$50),1,0),IF(EXACT(A90,$A$51),1,0),IF(EXACT(A90,$A$52),1,0),IF(EXACT(A90,$A$53),1,0),IF(EXACT(A90,$A$54),1,0),IF(EXACT(A90,$A$55),1,0),IF(EXACT(A90,$A$56),1,0),IF(EXACT(A90,$A$57),1,0),IF(EXACT(A90,$A$58),1,0),IF(EXACT(A90,$A$59),1,0),IF(EXACT(A90,$A$60),1,0),IF(EXACT(A90,$A$61),1,0),IF(EXACT(A90,$A$62),1,0),IF(EXACT(A90,$A$63),1,0),IF(EXACT(A90,$A$64),1,0),IF(EXACT(A90,$A$65),1,0),IF(EXACT(A90,$A$66),1,0),IF(EXACT(A90,$A$67),1,0),IF(EXACT(A90,$A$68),1,0),IF(EXACT(A90,$A$69),1,0),IF(EXACT(A90,$A$70),1,0),IF(EXACT(A90,$A$71),1,0),IF(EXACT(A90,$A$72),1,0),IF(EXACT(A90,$A$73),1,0),IF(EXACT(A90,$A$74),1,0),IF(EXACT(A90,$A$75),1,0),IF(EXACT(A90,$A$76),1,0),IF(EXACT(A90,$A$77),1,0),IF(EXACT(A90,$A$78),1,0),IF(EXACT(A90,$A$79),1,0),IF(EXACT(A90,$A$80),1,0),IF(EXACT(A90,$A$81),1,0),IF(EXACT(A90,$A$82),1,0),IF(EXACT(A90,$A$83),1,0),IF(EXACT(A90,$A$84),1,0),IF(EXACT(A90,$A$85),1,0),IF(EXACT(A90,$A$86),1,0),IF(EXACT(A90,$A$87),1,0),IF(EXACT(A90,$A$88),1,0),IF(EXACT(A90,$A$89),1,0),IF(EXACT(A90,$A$90),1,0))=1,1,0))</x:f>
      </x:c>
      <x:c r="D90" s="3" t="str">
        <x:f>IF(B90="","",IF(SUM(IF(EXACT(B90,$B$8),1,0),IF(EXACT(B90,$B$9),1,0),IF(EXACT(B90,$B$10),1,0),IF(EXACT(B90,$B$11),1,0),IF(EXACT(B90,$B$12),1,0),IF(EXACT(B90,$B$13),1,0),IF(EXACT(B90,$B$14),1,0),IF(EXACT(B90,$B$15),1,0),IF(EXACT(B90,$B$16),1,0),IF(EXACT(B90,$B$17),1,0),IF(EXACT(B90,$B$18),1,0),IF(EXACT(B90,$B$19),1,0),IF(EXACT(B90,$B$20),1,0),IF(EXACT(B90,$B$21),1,0),IF(EXACT(B90,$B$22),1,0),IF(EXACT(B90,$B$23),1,0),IF(EXACT(B90,$B$24),1,0),IF(EXACT(B90,$B$25),1,0),IF(EXACT(B90,$B$26),1,0),IF(EXACT(B90,$B$27),1,0),IF(EXACT(B90,$B$28),1,0),IF(EXACT(B90,$B$29),1,0),IF(EXACT(B90,$B$30),1,0),IF(EXACT(B90,$B$31),1,0),IF(EXACT(B90,$B$32),1,0),IF(EXACT(B90,$B$33),1,0),IF(EXACT(B90,$B$34),1,0),IF(EXACT(B90,$B$35),1,0),IF(EXACT(B90,$B$36),1,0),IF(EXACT(B90,$B$37),1,0),IF(EXACT(B90,$B$38),1,0),IF(EXACT(B90,$B$39),1,0),IF(EXACT(B90,$B$40),1,0),IF(EXACT(B90,$B$41),1,0),IF(EXACT(B90,$B$42),1,0),IF(EXACT(B90,$B$43),1,0),IF(EXACT(B90,$B$44),1,0),IF(EXACT(B90,$B$45),1,0),IF(EXACT(B90,$B$46),1,0),IF(EXACT(B90,$B$47),1,0),IF(EXACT(B90,$B$48),1,0),IF(EXACT(B90,$B$49),1,0),IF(EXACT(B90,$B$50),1,0),IF(EXACT(B90,$B$51),1,0),IF(EXACT(B90,$B$52),1,0),IF(EXACT(B90,$B$53),1,0),IF(EXACT(B90,$B$54),1,0),IF(EXACT(B90,$B$55),1,0),IF(EXACT(B90,$B$56),1,0),IF(EXACT(B90,$B$57),1,0),IF(EXACT(B90,$B$58),1,0),IF(EXACT(B90,$B$59),1,0),IF(EXACT(B90,$B$60),1,0),IF(EXACT(B90,$B$61),1,0),IF(EXACT(B90,$B$62),1,0),IF(EXACT(B90,$B$63),1,0),IF(EXACT(B90,$B$64),1,0),IF(EXACT(B90,$B$65),1,0),IF(EXACT(B90,$B$66),1,0),IF(EXACT(B90,$B$67),1,0),IF(EXACT(B90,$B$68),1,0),IF(EXACT(B90,$B$69),1,0),IF(EXACT(B90,$B$70),1,0),IF(EXACT(B90,$B$71),1,0),IF(EXACT(B90,$B$72),1,0),IF(EXACT(B90,$B$73),1,0),IF(EXACT(B90,$B$74),1,0),IF(EXACT(B90,$B$75),1,0),IF(EXACT(B90,$B$76),1,0),IF(EXACT(B90,$B$77),1,0),IF(EXACT(B90,$B$78),1,0),IF(EXACT(B90,$B$79),1,0),IF(EXACT(B90,$B$80),1,0),IF(EXACT(B90,$B$81),1,0),IF(EXACT(B90,$B$82),1,0),IF(EXACT(B90,$B$83),1,0),IF(EXACT(B90,$B$84),1,0),IF(EXACT(B90,$B$85),1,0),IF(EXACT(B90,$B$86),1,0),IF(EXACT(B90,$B$87),1,0),IF(EXACT(B90,$B$88),1,0),IF(EXACT(B90,$B$89),1,0),IF(EXACT(B90,$B$90),1,0))=1,1,0))</x:f>
      </x:c>
      <x:c r="E90" s="3" t="str">
        <x:f>IF(A90="","",IF(C90=0,0,IF(SUM(IF(EXACT(A90,$B$8),1,0),IF(EXACT(A90,$B$9),1,0),IF(EXACT(A90,$B$10),1,0),IF(EXACT(A90,$B$11),1,0),IF(EXACT(A90,$B$12),1,0),IF(EXACT(A90,$B$13),1,0),IF(EXACT(A90,$B$14),1,0),IF(EXACT(A90,$B$15),1,0),IF(EXACT(A90,$B$16),1,0),IF(EXACT(A90,$B$17),1,0),IF(EXACT(A90,$B$18),1,0),IF(EXACT(A90,$B$19),1,0),IF(EXACT(A90,$B$20),1,0),IF(EXACT(A90,$B$21),1,0),IF(EXACT(A90,$B$22),1,0),IF(EXACT(A90,$B$23),1,0),IF(EXACT(A90,$B$24),1,0),IF(EXACT(A90,$B$25),1,0),IF(EXACT(A90,$B$26),1,0),IF(EXACT(A90,$B$27),1,0),IF(EXACT(A90,$B$28),1,0),IF(EXACT(A90,$B$29),1,0),IF(EXACT(A90,$B$30),1,0),IF(EXACT(A90,$B$31),1,0),IF(EXACT(A90,$B$32),1,0),IF(EXACT(A90,$B$33),1,0),IF(EXACT(A90,$B$34),1,0),IF(EXACT(A90,$B$35),1,0),IF(EXACT(A90,$B$36),1,0),IF(EXACT(A90,$B$37),1,0),IF(EXACT(A90,$B$38),1,0),IF(EXACT(A90,$B$39),1,0),IF(EXACT(A90,$B$40),1,0),IF(EXACT(A90,$B$41),1,0),IF(EXACT(A90,$B$42),1,0),IF(EXACT(A90,$B$43),1,0),IF(EXACT(A90,$B$44),1,0),IF(EXACT(A90,$B$45),1,0),IF(EXACT(A90,$B$46),1,0),IF(EXACT(A90,$B$47),1,0),IF(EXACT(A90,$B$48),1,0),IF(EXACT(A90,$B$49),1,0),IF(EXACT(A90,$B$50),1,0),IF(EXACT(A90,$B$51),1,0),IF(EXACT(A90,$B$52),1,0),IF(EXACT(A90,$B$53),1,0),IF(EXACT(A90,$B$54),1,0),IF(EXACT(A90,$B$55),1,0),IF(EXACT(A90,$B$56),1,0),IF(EXACT(A90,$B$57),1,0),IF(EXACT(A90,$B$58),1,0),IF(EXACT(A90,$B$59),1,0),IF(EXACT(A90,$B$60),1,0),IF(EXACT(A90,$B$61),1,0),IF(EXACT(A90,$B$62),1,0),IF(EXACT(A90,$B$63),1,0),IF(EXACT(A90,$B$64),1,0),IF(EXACT(A90,$B$65),1,0),IF(EXACT(A90,$B$66),1,0),IF(EXACT(A90,$B$67),1,0),IF(EXACT(A90,$B$68),1,0),IF(EXACT(A90,$B$69),1,0),IF(EXACT(A90,$B$70),1,0),IF(EXACT(A90,$B$71),1,0),IF(EXACT(A90,$B$72),1,0),IF(EXACT(A90,$B$73),1,0),IF(EXACT(A90,$B$74),1,0),IF(EXACT(A90,$B$75),1,0),IF(EXACT(A90,$B$76),1,0),IF(EXACT(A90,$B$77),1,0),IF(EXACT(A90,$B$78),1,0),IF(EXACT(A90,$B$79),1,0),IF(EXACT(A90,$B$80),1,0),IF(EXACT(A90,$B$81),1,0),IF(EXACT(A90,$B$82),1,0),IF(EXACT(A90,$B$83),1,0),IF(EXACT(A90,$B$84),1,0),IF(EXACT(A90,$B$85),1,0),IF(EXACT(A90,$B$86),1,0),IF(EXACT(A90,$B$87),1,0),IF(EXACT(A90,$B$88),1,0),IF(EXACT(A90,$B$89),1,0),IF(EXACT(A90,$B$90),1,0),IF(EXACT(A90,$B$91),1,0),IF(EXACT(A90,$B$92),1,0),IF(EXACT(A90,$B$93),1,0),IF(EXACT(A90,$B$94),1,0),IF(EXACT(A90,$B$95),1,0),IF(EXACT(A90,$B$96),1,0),IF(EXACT(A90,$B$97),1,0),IF(EXACT(A90,$B$98),1,0),IF(EXACT(A90,$B$99),1,0),IF(EXACT(A90,$B$100),1,0),IF(EXACT(A90,$B$101),1,0),IF(EXACT(A90,$B$102),1,0),IF(EXACT(A90,$B$103),1,0),IF(EXACT(A90,$B$104),1,0),IF(EXACT(A90,$B$105),1,0),IF(EXACT(A90,$B$106),1,0),IF(EXACT(A90,$B$107),1,0))&gt;0,1,0)))</x:f>
      </x:c>
      <x:c r="F90" s="3" t="str">
        <x:f>IF(A90="","",IF(C90=0,"Duplicate ignored",IF(E90=1,"Retained","Absent; review record")))</x:f>
      </x:c>
    </x:row>
    <x:row r="91" ht="36" customHeight="1">
      <x:c r="A91" s="30"/>
      <x:c r="B91" s="30"/>
      <x:c r="C91" s="3" t="str">
        <x:f>IF(A91="","",IF(SUM(IF(EXACT(A91,$A$8),1,0),IF(EXACT(A91,$A$9),1,0),IF(EXACT(A91,$A$10),1,0),IF(EXACT(A91,$A$11),1,0),IF(EXACT(A91,$A$12),1,0),IF(EXACT(A91,$A$13),1,0),IF(EXACT(A91,$A$14),1,0),IF(EXACT(A91,$A$15),1,0),IF(EXACT(A91,$A$16),1,0),IF(EXACT(A91,$A$17),1,0),IF(EXACT(A91,$A$18),1,0),IF(EXACT(A91,$A$19),1,0),IF(EXACT(A91,$A$20),1,0),IF(EXACT(A91,$A$21),1,0),IF(EXACT(A91,$A$22),1,0),IF(EXACT(A91,$A$23),1,0),IF(EXACT(A91,$A$24),1,0),IF(EXACT(A91,$A$25),1,0),IF(EXACT(A91,$A$26),1,0),IF(EXACT(A91,$A$27),1,0),IF(EXACT(A91,$A$28),1,0),IF(EXACT(A91,$A$29),1,0),IF(EXACT(A91,$A$30),1,0),IF(EXACT(A91,$A$31),1,0),IF(EXACT(A91,$A$32),1,0),IF(EXACT(A91,$A$33),1,0),IF(EXACT(A91,$A$34),1,0),IF(EXACT(A91,$A$35),1,0),IF(EXACT(A91,$A$36),1,0),IF(EXACT(A91,$A$37),1,0),IF(EXACT(A91,$A$38),1,0),IF(EXACT(A91,$A$39),1,0),IF(EXACT(A91,$A$40),1,0),IF(EXACT(A91,$A$41),1,0),IF(EXACT(A91,$A$42),1,0),IF(EXACT(A91,$A$43),1,0),IF(EXACT(A91,$A$44),1,0),IF(EXACT(A91,$A$45),1,0),IF(EXACT(A91,$A$46),1,0),IF(EXACT(A91,$A$47),1,0),IF(EXACT(A91,$A$48),1,0),IF(EXACT(A91,$A$49),1,0),IF(EXACT(A91,$A$50),1,0),IF(EXACT(A91,$A$51),1,0),IF(EXACT(A91,$A$52),1,0),IF(EXACT(A91,$A$53),1,0),IF(EXACT(A91,$A$54),1,0),IF(EXACT(A91,$A$55),1,0),IF(EXACT(A91,$A$56),1,0),IF(EXACT(A91,$A$57),1,0),IF(EXACT(A91,$A$58),1,0),IF(EXACT(A91,$A$59),1,0),IF(EXACT(A91,$A$60),1,0),IF(EXACT(A91,$A$61),1,0),IF(EXACT(A91,$A$62),1,0),IF(EXACT(A91,$A$63),1,0),IF(EXACT(A91,$A$64),1,0),IF(EXACT(A91,$A$65),1,0),IF(EXACT(A91,$A$66),1,0),IF(EXACT(A91,$A$67),1,0),IF(EXACT(A91,$A$68),1,0),IF(EXACT(A91,$A$69),1,0),IF(EXACT(A91,$A$70),1,0),IF(EXACT(A91,$A$71),1,0),IF(EXACT(A91,$A$72),1,0),IF(EXACT(A91,$A$73),1,0),IF(EXACT(A91,$A$74),1,0),IF(EXACT(A91,$A$75),1,0),IF(EXACT(A91,$A$76),1,0),IF(EXACT(A91,$A$77),1,0),IF(EXACT(A91,$A$78),1,0),IF(EXACT(A91,$A$79),1,0),IF(EXACT(A91,$A$80),1,0),IF(EXACT(A91,$A$81),1,0),IF(EXACT(A91,$A$82),1,0),IF(EXACT(A91,$A$83),1,0),IF(EXACT(A91,$A$84),1,0),IF(EXACT(A91,$A$85),1,0),IF(EXACT(A91,$A$86),1,0),IF(EXACT(A91,$A$87),1,0),IF(EXACT(A91,$A$88),1,0),IF(EXACT(A91,$A$89),1,0),IF(EXACT(A91,$A$90),1,0),IF(EXACT(A91,$A$91),1,0))=1,1,0))</x:f>
      </x:c>
      <x:c r="D91" s="3" t="str">
        <x:f>IF(B91="","",IF(SUM(IF(EXACT(B91,$B$8),1,0),IF(EXACT(B91,$B$9),1,0),IF(EXACT(B91,$B$10),1,0),IF(EXACT(B91,$B$11),1,0),IF(EXACT(B91,$B$12),1,0),IF(EXACT(B91,$B$13),1,0),IF(EXACT(B91,$B$14),1,0),IF(EXACT(B91,$B$15),1,0),IF(EXACT(B91,$B$16),1,0),IF(EXACT(B91,$B$17),1,0),IF(EXACT(B91,$B$18),1,0),IF(EXACT(B91,$B$19),1,0),IF(EXACT(B91,$B$20),1,0),IF(EXACT(B91,$B$21),1,0),IF(EXACT(B91,$B$22),1,0),IF(EXACT(B91,$B$23),1,0),IF(EXACT(B91,$B$24),1,0),IF(EXACT(B91,$B$25),1,0),IF(EXACT(B91,$B$26),1,0),IF(EXACT(B91,$B$27),1,0),IF(EXACT(B91,$B$28),1,0),IF(EXACT(B91,$B$29),1,0),IF(EXACT(B91,$B$30),1,0),IF(EXACT(B91,$B$31),1,0),IF(EXACT(B91,$B$32),1,0),IF(EXACT(B91,$B$33),1,0),IF(EXACT(B91,$B$34),1,0),IF(EXACT(B91,$B$35),1,0),IF(EXACT(B91,$B$36),1,0),IF(EXACT(B91,$B$37),1,0),IF(EXACT(B91,$B$38),1,0),IF(EXACT(B91,$B$39),1,0),IF(EXACT(B91,$B$40),1,0),IF(EXACT(B91,$B$41),1,0),IF(EXACT(B91,$B$42),1,0),IF(EXACT(B91,$B$43),1,0),IF(EXACT(B91,$B$44),1,0),IF(EXACT(B91,$B$45),1,0),IF(EXACT(B91,$B$46),1,0),IF(EXACT(B91,$B$47),1,0),IF(EXACT(B91,$B$48),1,0),IF(EXACT(B91,$B$49),1,0),IF(EXACT(B91,$B$50),1,0),IF(EXACT(B91,$B$51),1,0),IF(EXACT(B91,$B$52),1,0),IF(EXACT(B91,$B$53),1,0),IF(EXACT(B91,$B$54),1,0),IF(EXACT(B91,$B$55),1,0),IF(EXACT(B91,$B$56),1,0),IF(EXACT(B91,$B$57),1,0),IF(EXACT(B91,$B$58),1,0),IF(EXACT(B91,$B$59),1,0),IF(EXACT(B91,$B$60),1,0),IF(EXACT(B91,$B$61),1,0),IF(EXACT(B91,$B$62),1,0),IF(EXACT(B91,$B$63),1,0),IF(EXACT(B91,$B$64),1,0),IF(EXACT(B91,$B$65),1,0),IF(EXACT(B91,$B$66),1,0),IF(EXACT(B91,$B$67),1,0),IF(EXACT(B91,$B$68),1,0),IF(EXACT(B91,$B$69),1,0),IF(EXACT(B91,$B$70),1,0),IF(EXACT(B91,$B$71),1,0),IF(EXACT(B91,$B$72),1,0),IF(EXACT(B91,$B$73),1,0),IF(EXACT(B91,$B$74),1,0),IF(EXACT(B91,$B$75),1,0),IF(EXACT(B91,$B$76),1,0),IF(EXACT(B91,$B$77),1,0),IF(EXACT(B91,$B$78),1,0),IF(EXACT(B91,$B$79),1,0),IF(EXACT(B91,$B$80),1,0),IF(EXACT(B91,$B$81),1,0),IF(EXACT(B91,$B$82),1,0),IF(EXACT(B91,$B$83),1,0),IF(EXACT(B91,$B$84),1,0),IF(EXACT(B91,$B$85),1,0),IF(EXACT(B91,$B$86),1,0),IF(EXACT(B91,$B$87),1,0),IF(EXACT(B91,$B$88),1,0),IF(EXACT(B91,$B$89),1,0),IF(EXACT(B91,$B$90),1,0),IF(EXACT(B91,$B$91),1,0))=1,1,0))</x:f>
      </x:c>
      <x:c r="E91" s="3" t="str">
        <x:f>IF(A91="","",IF(C91=0,0,IF(SUM(IF(EXACT(A91,$B$8),1,0),IF(EXACT(A91,$B$9),1,0),IF(EXACT(A91,$B$10),1,0),IF(EXACT(A91,$B$11),1,0),IF(EXACT(A91,$B$12),1,0),IF(EXACT(A91,$B$13),1,0),IF(EXACT(A91,$B$14),1,0),IF(EXACT(A91,$B$15),1,0),IF(EXACT(A91,$B$16),1,0),IF(EXACT(A91,$B$17),1,0),IF(EXACT(A91,$B$18),1,0),IF(EXACT(A91,$B$19),1,0),IF(EXACT(A91,$B$20),1,0),IF(EXACT(A91,$B$21),1,0),IF(EXACT(A91,$B$22),1,0),IF(EXACT(A91,$B$23),1,0),IF(EXACT(A91,$B$24),1,0),IF(EXACT(A91,$B$25),1,0),IF(EXACT(A91,$B$26),1,0),IF(EXACT(A91,$B$27),1,0),IF(EXACT(A91,$B$28),1,0),IF(EXACT(A91,$B$29),1,0),IF(EXACT(A91,$B$30),1,0),IF(EXACT(A91,$B$31),1,0),IF(EXACT(A91,$B$32),1,0),IF(EXACT(A91,$B$33),1,0),IF(EXACT(A91,$B$34),1,0),IF(EXACT(A91,$B$35),1,0),IF(EXACT(A91,$B$36),1,0),IF(EXACT(A91,$B$37),1,0),IF(EXACT(A91,$B$38),1,0),IF(EXACT(A91,$B$39),1,0),IF(EXACT(A91,$B$40),1,0),IF(EXACT(A91,$B$41),1,0),IF(EXACT(A91,$B$42),1,0),IF(EXACT(A91,$B$43),1,0),IF(EXACT(A91,$B$44),1,0),IF(EXACT(A91,$B$45),1,0),IF(EXACT(A91,$B$46),1,0),IF(EXACT(A91,$B$47),1,0),IF(EXACT(A91,$B$48),1,0),IF(EXACT(A91,$B$49),1,0),IF(EXACT(A91,$B$50),1,0),IF(EXACT(A91,$B$51),1,0),IF(EXACT(A91,$B$52),1,0),IF(EXACT(A91,$B$53),1,0),IF(EXACT(A91,$B$54),1,0),IF(EXACT(A91,$B$55),1,0),IF(EXACT(A91,$B$56),1,0),IF(EXACT(A91,$B$57),1,0),IF(EXACT(A91,$B$58),1,0),IF(EXACT(A91,$B$59),1,0),IF(EXACT(A91,$B$60),1,0),IF(EXACT(A91,$B$61),1,0),IF(EXACT(A91,$B$62),1,0),IF(EXACT(A91,$B$63),1,0),IF(EXACT(A91,$B$64),1,0),IF(EXACT(A91,$B$65),1,0),IF(EXACT(A91,$B$66),1,0),IF(EXACT(A91,$B$67),1,0),IF(EXACT(A91,$B$68),1,0),IF(EXACT(A91,$B$69),1,0),IF(EXACT(A91,$B$70),1,0),IF(EXACT(A91,$B$71),1,0),IF(EXACT(A91,$B$72),1,0),IF(EXACT(A91,$B$73),1,0),IF(EXACT(A91,$B$74),1,0),IF(EXACT(A91,$B$75),1,0),IF(EXACT(A91,$B$76),1,0),IF(EXACT(A91,$B$77),1,0),IF(EXACT(A91,$B$78),1,0),IF(EXACT(A91,$B$79),1,0),IF(EXACT(A91,$B$80),1,0),IF(EXACT(A91,$B$81),1,0),IF(EXACT(A91,$B$82),1,0),IF(EXACT(A91,$B$83),1,0),IF(EXACT(A91,$B$84),1,0),IF(EXACT(A91,$B$85),1,0),IF(EXACT(A91,$B$86),1,0),IF(EXACT(A91,$B$87),1,0),IF(EXACT(A91,$B$88),1,0),IF(EXACT(A91,$B$89),1,0),IF(EXACT(A91,$B$90),1,0),IF(EXACT(A91,$B$91),1,0),IF(EXACT(A91,$B$92),1,0),IF(EXACT(A91,$B$93),1,0),IF(EXACT(A91,$B$94),1,0),IF(EXACT(A91,$B$95),1,0),IF(EXACT(A91,$B$96),1,0),IF(EXACT(A91,$B$97),1,0),IF(EXACT(A91,$B$98),1,0),IF(EXACT(A91,$B$99),1,0),IF(EXACT(A91,$B$100),1,0),IF(EXACT(A91,$B$101),1,0),IF(EXACT(A91,$B$102),1,0),IF(EXACT(A91,$B$103),1,0),IF(EXACT(A91,$B$104),1,0),IF(EXACT(A91,$B$105),1,0),IF(EXACT(A91,$B$106),1,0),IF(EXACT(A91,$B$107),1,0))&gt;0,1,0)))</x:f>
      </x:c>
      <x:c r="F91" s="3" t="str">
        <x:f>IF(A91="","",IF(C91=0,"Duplicate ignored",IF(E91=1,"Retained","Absent; review record")))</x:f>
      </x:c>
    </x:row>
    <x:row r="92" ht="36" customHeight="1">
      <x:c r="A92" s="30"/>
      <x:c r="B92" s="30"/>
      <x:c r="C92" s="3" t="str">
        <x:f>IF(A92="","",IF(SUM(IF(EXACT(A92,$A$8),1,0),IF(EXACT(A92,$A$9),1,0),IF(EXACT(A92,$A$10),1,0),IF(EXACT(A92,$A$11),1,0),IF(EXACT(A92,$A$12),1,0),IF(EXACT(A92,$A$13),1,0),IF(EXACT(A92,$A$14),1,0),IF(EXACT(A92,$A$15),1,0),IF(EXACT(A92,$A$16),1,0),IF(EXACT(A92,$A$17),1,0),IF(EXACT(A92,$A$18),1,0),IF(EXACT(A92,$A$19),1,0),IF(EXACT(A92,$A$20),1,0),IF(EXACT(A92,$A$21),1,0),IF(EXACT(A92,$A$22),1,0),IF(EXACT(A92,$A$23),1,0),IF(EXACT(A92,$A$24),1,0),IF(EXACT(A92,$A$25),1,0),IF(EXACT(A92,$A$26),1,0),IF(EXACT(A92,$A$27),1,0),IF(EXACT(A92,$A$28),1,0),IF(EXACT(A92,$A$29),1,0),IF(EXACT(A92,$A$30),1,0),IF(EXACT(A92,$A$31),1,0),IF(EXACT(A92,$A$32),1,0),IF(EXACT(A92,$A$33),1,0),IF(EXACT(A92,$A$34),1,0),IF(EXACT(A92,$A$35),1,0),IF(EXACT(A92,$A$36),1,0),IF(EXACT(A92,$A$37),1,0),IF(EXACT(A92,$A$38),1,0),IF(EXACT(A92,$A$39),1,0),IF(EXACT(A92,$A$40),1,0),IF(EXACT(A92,$A$41),1,0),IF(EXACT(A92,$A$42),1,0),IF(EXACT(A92,$A$43),1,0),IF(EXACT(A92,$A$44),1,0),IF(EXACT(A92,$A$45),1,0),IF(EXACT(A92,$A$46),1,0),IF(EXACT(A92,$A$47),1,0),IF(EXACT(A92,$A$48),1,0),IF(EXACT(A92,$A$49),1,0),IF(EXACT(A92,$A$50),1,0),IF(EXACT(A92,$A$51),1,0),IF(EXACT(A92,$A$52),1,0),IF(EXACT(A92,$A$53),1,0),IF(EXACT(A92,$A$54),1,0),IF(EXACT(A92,$A$55),1,0),IF(EXACT(A92,$A$56),1,0),IF(EXACT(A92,$A$57),1,0),IF(EXACT(A92,$A$58),1,0),IF(EXACT(A92,$A$59),1,0),IF(EXACT(A92,$A$60),1,0),IF(EXACT(A92,$A$61),1,0),IF(EXACT(A92,$A$62),1,0),IF(EXACT(A92,$A$63),1,0),IF(EXACT(A92,$A$64),1,0),IF(EXACT(A92,$A$65),1,0),IF(EXACT(A92,$A$66),1,0),IF(EXACT(A92,$A$67),1,0),IF(EXACT(A92,$A$68),1,0),IF(EXACT(A92,$A$69),1,0),IF(EXACT(A92,$A$70),1,0),IF(EXACT(A92,$A$71),1,0),IF(EXACT(A92,$A$72),1,0),IF(EXACT(A92,$A$73),1,0),IF(EXACT(A92,$A$74),1,0),IF(EXACT(A92,$A$75),1,0),IF(EXACT(A92,$A$76),1,0),IF(EXACT(A92,$A$77),1,0),IF(EXACT(A92,$A$78),1,0),IF(EXACT(A92,$A$79),1,0),IF(EXACT(A92,$A$80),1,0),IF(EXACT(A92,$A$81),1,0),IF(EXACT(A92,$A$82),1,0),IF(EXACT(A92,$A$83),1,0),IF(EXACT(A92,$A$84),1,0),IF(EXACT(A92,$A$85),1,0),IF(EXACT(A92,$A$86),1,0),IF(EXACT(A92,$A$87),1,0),IF(EXACT(A92,$A$88),1,0),IF(EXACT(A92,$A$89),1,0),IF(EXACT(A92,$A$90),1,0),IF(EXACT(A92,$A$91),1,0),IF(EXACT(A92,$A$92),1,0))=1,1,0))</x:f>
      </x:c>
      <x:c r="D92" s="3" t="str">
        <x:f>IF(B92="","",IF(SUM(IF(EXACT(B92,$B$8),1,0),IF(EXACT(B92,$B$9),1,0),IF(EXACT(B92,$B$10),1,0),IF(EXACT(B92,$B$11),1,0),IF(EXACT(B92,$B$12),1,0),IF(EXACT(B92,$B$13),1,0),IF(EXACT(B92,$B$14),1,0),IF(EXACT(B92,$B$15),1,0),IF(EXACT(B92,$B$16),1,0),IF(EXACT(B92,$B$17),1,0),IF(EXACT(B92,$B$18),1,0),IF(EXACT(B92,$B$19),1,0),IF(EXACT(B92,$B$20),1,0),IF(EXACT(B92,$B$21),1,0),IF(EXACT(B92,$B$22),1,0),IF(EXACT(B92,$B$23),1,0),IF(EXACT(B92,$B$24),1,0),IF(EXACT(B92,$B$25),1,0),IF(EXACT(B92,$B$26),1,0),IF(EXACT(B92,$B$27),1,0),IF(EXACT(B92,$B$28),1,0),IF(EXACT(B92,$B$29),1,0),IF(EXACT(B92,$B$30),1,0),IF(EXACT(B92,$B$31),1,0),IF(EXACT(B92,$B$32),1,0),IF(EXACT(B92,$B$33),1,0),IF(EXACT(B92,$B$34),1,0),IF(EXACT(B92,$B$35),1,0),IF(EXACT(B92,$B$36),1,0),IF(EXACT(B92,$B$37),1,0),IF(EXACT(B92,$B$38),1,0),IF(EXACT(B92,$B$39),1,0),IF(EXACT(B92,$B$40),1,0),IF(EXACT(B92,$B$41),1,0),IF(EXACT(B92,$B$42),1,0),IF(EXACT(B92,$B$43),1,0),IF(EXACT(B92,$B$44),1,0),IF(EXACT(B92,$B$45),1,0),IF(EXACT(B92,$B$46),1,0),IF(EXACT(B92,$B$47),1,0),IF(EXACT(B92,$B$48),1,0),IF(EXACT(B92,$B$49),1,0),IF(EXACT(B92,$B$50),1,0),IF(EXACT(B92,$B$51),1,0),IF(EXACT(B92,$B$52),1,0),IF(EXACT(B92,$B$53),1,0),IF(EXACT(B92,$B$54),1,0),IF(EXACT(B92,$B$55),1,0),IF(EXACT(B92,$B$56),1,0),IF(EXACT(B92,$B$57),1,0),IF(EXACT(B92,$B$58),1,0),IF(EXACT(B92,$B$59),1,0),IF(EXACT(B92,$B$60),1,0),IF(EXACT(B92,$B$61),1,0),IF(EXACT(B92,$B$62),1,0),IF(EXACT(B92,$B$63),1,0),IF(EXACT(B92,$B$64),1,0),IF(EXACT(B92,$B$65),1,0),IF(EXACT(B92,$B$66),1,0),IF(EXACT(B92,$B$67),1,0),IF(EXACT(B92,$B$68),1,0),IF(EXACT(B92,$B$69),1,0),IF(EXACT(B92,$B$70),1,0),IF(EXACT(B92,$B$71),1,0),IF(EXACT(B92,$B$72),1,0),IF(EXACT(B92,$B$73),1,0),IF(EXACT(B92,$B$74),1,0),IF(EXACT(B92,$B$75),1,0),IF(EXACT(B92,$B$76),1,0),IF(EXACT(B92,$B$77),1,0),IF(EXACT(B92,$B$78),1,0),IF(EXACT(B92,$B$79),1,0),IF(EXACT(B92,$B$80),1,0),IF(EXACT(B92,$B$81),1,0),IF(EXACT(B92,$B$82),1,0),IF(EXACT(B92,$B$83),1,0),IF(EXACT(B92,$B$84),1,0),IF(EXACT(B92,$B$85),1,0),IF(EXACT(B92,$B$86),1,0),IF(EXACT(B92,$B$87),1,0),IF(EXACT(B92,$B$88),1,0),IF(EXACT(B92,$B$89),1,0),IF(EXACT(B92,$B$90),1,0),IF(EXACT(B92,$B$91),1,0),IF(EXACT(B92,$B$92),1,0))=1,1,0))</x:f>
      </x:c>
      <x:c r="E92" s="3" t="str">
        <x:f>IF(A92="","",IF(C92=0,0,IF(SUM(IF(EXACT(A92,$B$8),1,0),IF(EXACT(A92,$B$9),1,0),IF(EXACT(A92,$B$10),1,0),IF(EXACT(A92,$B$11),1,0),IF(EXACT(A92,$B$12),1,0),IF(EXACT(A92,$B$13),1,0),IF(EXACT(A92,$B$14),1,0),IF(EXACT(A92,$B$15),1,0),IF(EXACT(A92,$B$16),1,0),IF(EXACT(A92,$B$17),1,0),IF(EXACT(A92,$B$18),1,0),IF(EXACT(A92,$B$19),1,0),IF(EXACT(A92,$B$20),1,0),IF(EXACT(A92,$B$21),1,0),IF(EXACT(A92,$B$22),1,0),IF(EXACT(A92,$B$23),1,0),IF(EXACT(A92,$B$24),1,0),IF(EXACT(A92,$B$25),1,0),IF(EXACT(A92,$B$26),1,0),IF(EXACT(A92,$B$27),1,0),IF(EXACT(A92,$B$28),1,0),IF(EXACT(A92,$B$29),1,0),IF(EXACT(A92,$B$30),1,0),IF(EXACT(A92,$B$31),1,0),IF(EXACT(A92,$B$32),1,0),IF(EXACT(A92,$B$33),1,0),IF(EXACT(A92,$B$34),1,0),IF(EXACT(A92,$B$35),1,0),IF(EXACT(A92,$B$36),1,0),IF(EXACT(A92,$B$37),1,0),IF(EXACT(A92,$B$38),1,0),IF(EXACT(A92,$B$39),1,0),IF(EXACT(A92,$B$40),1,0),IF(EXACT(A92,$B$41),1,0),IF(EXACT(A92,$B$42),1,0),IF(EXACT(A92,$B$43),1,0),IF(EXACT(A92,$B$44),1,0),IF(EXACT(A92,$B$45),1,0),IF(EXACT(A92,$B$46),1,0),IF(EXACT(A92,$B$47),1,0),IF(EXACT(A92,$B$48),1,0),IF(EXACT(A92,$B$49),1,0),IF(EXACT(A92,$B$50),1,0),IF(EXACT(A92,$B$51),1,0),IF(EXACT(A92,$B$52),1,0),IF(EXACT(A92,$B$53),1,0),IF(EXACT(A92,$B$54),1,0),IF(EXACT(A92,$B$55),1,0),IF(EXACT(A92,$B$56),1,0),IF(EXACT(A92,$B$57),1,0),IF(EXACT(A92,$B$58),1,0),IF(EXACT(A92,$B$59),1,0),IF(EXACT(A92,$B$60),1,0),IF(EXACT(A92,$B$61),1,0),IF(EXACT(A92,$B$62),1,0),IF(EXACT(A92,$B$63),1,0),IF(EXACT(A92,$B$64),1,0),IF(EXACT(A92,$B$65),1,0),IF(EXACT(A92,$B$66),1,0),IF(EXACT(A92,$B$67),1,0),IF(EXACT(A92,$B$68),1,0),IF(EXACT(A92,$B$69),1,0),IF(EXACT(A92,$B$70),1,0),IF(EXACT(A92,$B$71),1,0),IF(EXACT(A92,$B$72),1,0),IF(EXACT(A92,$B$73),1,0),IF(EXACT(A92,$B$74),1,0),IF(EXACT(A92,$B$75),1,0),IF(EXACT(A92,$B$76),1,0),IF(EXACT(A92,$B$77),1,0),IF(EXACT(A92,$B$78),1,0),IF(EXACT(A92,$B$79),1,0),IF(EXACT(A92,$B$80),1,0),IF(EXACT(A92,$B$81),1,0),IF(EXACT(A92,$B$82),1,0),IF(EXACT(A92,$B$83),1,0),IF(EXACT(A92,$B$84),1,0),IF(EXACT(A92,$B$85),1,0),IF(EXACT(A92,$B$86),1,0),IF(EXACT(A92,$B$87),1,0),IF(EXACT(A92,$B$88),1,0),IF(EXACT(A92,$B$89),1,0),IF(EXACT(A92,$B$90),1,0),IF(EXACT(A92,$B$91),1,0),IF(EXACT(A92,$B$92),1,0),IF(EXACT(A92,$B$93),1,0),IF(EXACT(A92,$B$94),1,0),IF(EXACT(A92,$B$95),1,0),IF(EXACT(A92,$B$96),1,0),IF(EXACT(A92,$B$97),1,0),IF(EXACT(A92,$B$98),1,0),IF(EXACT(A92,$B$99),1,0),IF(EXACT(A92,$B$100),1,0),IF(EXACT(A92,$B$101),1,0),IF(EXACT(A92,$B$102),1,0),IF(EXACT(A92,$B$103),1,0),IF(EXACT(A92,$B$104),1,0),IF(EXACT(A92,$B$105),1,0),IF(EXACT(A92,$B$106),1,0),IF(EXACT(A92,$B$107),1,0))&gt;0,1,0)))</x:f>
      </x:c>
      <x:c r="F92" s="3" t="str">
        <x:f>IF(A92="","",IF(C92=0,"Duplicate ignored",IF(E92=1,"Retained","Absent; review record")))</x:f>
      </x:c>
    </x:row>
    <x:row r="93" ht="36" customHeight="1">
      <x:c r="A93" s="30"/>
      <x:c r="B93" s="30"/>
      <x:c r="C93" s="3" t="str">
        <x:f>IF(A93="","",IF(SUM(IF(EXACT(A93,$A$8),1,0),IF(EXACT(A93,$A$9),1,0),IF(EXACT(A93,$A$10),1,0),IF(EXACT(A93,$A$11),1,0),IF(EXACT(A93,$A$12),1,0),IF(EXACT(A93,$A$13),1,0),IF(EXACT(A93,$A$14),1,0),IF(EXACT(A93,$A$15),1,0),IF(EXACT(A93,$A$16),1,0),IF(EXACT(A93,$A$17),1,0),IF(EXACT(A93,$A$18),1,0),IF(EXACT(A93,$A$19),1,0),IF(EXACT(A93,$A$20),1,0),IF(EXACT(A93,$A$21),1,0),IF(EXACT(A93,$A$22),1,0),IF(EXACT(A93,$A$23),1,0),IF(EXACT(A93,$A$24),1,0),IF(EXACT(A93,$A$25),1,0),IF(EXACT(A93,$A$26),1,0),IF(EXACT(A93,$A$27),1,0),IF(EXACT(A93,$A$28),1,0),IF(EXACT(A93,$A$29),1,0),IF(EXACT(A93,$A$30),1,0),IF(EXACT(A93,$A$31),1,0),IF(EXACT(A93,$A$32),1,0),IF(EXACT(A93,$A$33),1,0),IF(EXACT(A93,$A$34),1,0),IF(EXACT(A93,$A$35),1,0),IF(EXACT(A93,$A$36),1,0),IF(EXACT(A93,$A$37),1,0),IF(EXACT(A93,$A$38),1,0),IF(EXACT(A93,$A$39),1,0),IF(EXACT(A93,$A$40),1,0),IF(EXACT(A93,$A$41),1,0),IF(EXACT(A93,$A$42),1,0),IF(EXACT(A93,$A$43),1,0),IF(EXACT(A93,$A$44),1,0),IF(EXACT(A93,$A$45),1,0),IF(EXACT(A93,$A$46),1,0),IF(EXACT(A93,$A$47),1,0),IF(EXACT(A93,$A$48),1,0),IF(EXACT(A93,$A$49),1,0),IF(EXACT(A93,$A$50),1,0),IF(EXACT(A93,$A$51),1,0),IF(EXACT(A93,$A$52),1,0),IF(EXACT(A93,$A$53),1,0),IF(EXACT(A93,$A$54),1,0),IF(EXACT(A93,$A$55),1,0),IF(EXACT(A93,$A$56),1,0),IF(EXACT(A93,$A$57),1,0),IF(EXACT(A93,$A$58),1,0),IF(EXACT(A93,$A$59),1,0),IF(EXACT(A93,$A$60),1,0),IF(EXACT(A93,$A$61),1,0),IF(EXACT(A93,$A$62),1,0),IF(EXACT(A93,$A$63),1,0),IF(EXACT(A93,$A$64),1,0),IF(EXACT(A93,$A$65),1,0),IF(EXACT(A93,$A$66),1,0),IF(EXACT(A93,$A$67),1,0),IF(EXACT(A93,$A$68),1,0),IF(EXACT(A93,$A$69),1,0),IF(EXACT(A93,$A$70),1,0),IF(EXACT(A93,$A$71),1,0),IF(EXACT(A93,$A$72),1,0),IF(EXACT(A93,$A$73),1,0),IF(EXACT(A93,$A$74),1,0),IF(EXACT(A93,$A$75),1,0),IF(EXACT(A93,$A$76),1,0),IF(EXACT(A93,$A$77),1,0),IF(EXACT(A93,$A$78),1,0),IF(EXACT(A93,$A$79),1,0),IF(EXACT(A93,$A$80),1,0),IF(EXACT(A93,$A$81),1,0),IF(EXACT(A93,$A$82),1,0),IF(EXACT(A93,$A$83),1,0),IF(EXACT(A93,$A$84),1,0),IF(EXACT(A93,$A$85),1,0),IF(EXACT(A93,$A$86),1,0),IF(EXACT(A93,$A$87),1,0),IF(EXACT(A93,$A$88),1,0),IF(EXACT(A93,$A$89),1,0),IF(EXACT(A93,$A$90),1,0),IF(EXACT(A93,$A$91),1,0),IF(EXACT(A93,$A$92),1,0),IF(EXACT(A93,$A$93),1,0))=1,1,0))</x:f>
      </x:c>
      <x:c r="D93" s="3" t="str">
        <x:f>IF(B93="","",IF(SUM(IF(EXACT(B93,$B$8),1,0),IF(EXACT(B93,$B$9),1,0),IF(EXACT(B93,$B$10),1,0),IF(EXACT(B93,$B$11),1,0),IF(EXACT(B93,$B$12),1,0),IF(EXACT(B93,$B$13),1,0),IF(EXACT(B93,$B$14),1,0),IF(EXACT(B93,$B$15),1,0),IF(EXACT(B93,$B$16),1,0),IF(EXACT(B93,$B$17),1,0),IF(EXACT(B93,$B$18),1,0),IF(EXACT(B93,$B$19),1,0),IF(EXACT(B93,$B$20),1,0),IF(EXACT(B93,$B$21),1,0),IF(EXACT(B93,$B$22),1,0),IF(EXACT(B93,$B$23),1,0),IF(EXACT(B93,$B$24),1,0),IF(EXACT(B93,$B$25),1,0),IF(EXACT(B93,$B$26),1,0),IF(EXACT(B93,$B$27),1,0),IF(EXACT(B93,$B$28),1,0),IF(EXACT(B93,$B$29),1,0),IF(EXACT(B93,$B$30),1,0),IF(EXACT(B93,$B$31),1,0),IF(EXACT(B93,$B$32),1,0),IF(EXACT(B93,$B$33),1,0),IF(EXACT(B93,$B$34),1,0),IF(EXACT(B93,$B$35),1,0),IF(EXACT(B93,$B$36),1,0),IF(EXACT(B93,$B$37),1,0),IF(EXACT(B93,$B$38),1,0),IF(EXACT(B93,$B$39),1,0),IF(EXACT(B93,$B$40),1,0),IF(EXACT(B93,$B$41),1,0),IF(EXACT(B93,$B$42),1,0),IF(EXACT(B93,$B$43),1,0),IF(EXACT(B93,$B$44),1,0),IF(EXACT(B93,$B$45),1,0),IF(EXACT(B93,$B$46),1,0),IF(EXACT(B93,$B$47),1,0),IF(EXACT(B93,$B$48),1,0),IF(EXACT(B93,$B$49),1,0),IF(EXACT(B93,$B$50),1,0),IF(EXACT(B93,$B$51),1,0),IF(EXACT(B93,$B$52),1,0),IF(EXACT(B93,$B$53),1,0),IF(EXACT(B93,$B$54),1,0),IF(EXACT(B93,$B$55),1,0),IF(EXACT(B93,$B$56),1,0),IF(EXACT(B93,$B$57),1,0),IF(EXACT(B93,$B$58),1,0),IF(EXACT(B93,$B$59),1,0),IF(EXACT(B93,$B$60),1,0),IF(EXACT(B93,$B$61),1,0),IF(EXACT(B93,$B$62),1,0),IF(EXACT(B93,$B$63),1,0),IF(EXACT(B93,$B$64),1,0),IF(EXACT(B93,$B$65),1,0),IF(EXACT(B93,$B$66),1,0),IF(EXACT(B93,$B$67),1,0),IF(EXACT(B93,$B$68),1,0),IF(EXACT(B93,$B$69),1,0),IF(EXACT(B93,$B$70),1,0),IF(EXACT(B93,$B$71),1,0),IF(EXACT(B93,$B$72),1,0),IF(EXACT(B93,$B$73),1,0),IF(EXACT(B93,$B$74),1,0),IF(EXACT(B93,$B$75),1,0),IF(EXACT(B93,$B$76),1,0),IF(EXACT(B93,$B$77),1,0),IF(EXACT(B93,$B$78),1,0),IF(EXACT(B93,$B$79),1,0),IF(EXACT(B93,$B$80),1,0),IF(EXACT(B93,$B$81),1,0),IF(EXACT(B93,$B$82),1,0),IF(EXACT(B93,$B$83),1,0),IF(EXACT(B93,$B$84),1,0),IF(EXACT(B93,$B$85),1,0),IF(EXACT(B93,$B$86),1,0),IF(EXACT(B93,$B$87),1,0),IF(EXACT(B93,$B$88),1,0),IF(EXACT(B93,$B$89),1,0),IF(EXACT(B93,$B$90),1,0),IF(EXACT(B93,$B$91),1,0),IF(EXACT(B93,$B$92),1,0),IF(EXACT(B93,$B$93),1,0))=1,1,0))</x:f>
      </x:c>
      <x:c r="E93" s="3" t="str">
        <x:f>IF(A93="","",IF(C93=0,0,IF(SUM(IF(EXACT(A93,$B$8),1,0),IF(EXACT(A93,$B$9),1,0),IF(EXACT(A93,$B$10),1,0),IF(EXACT(A93,$B$11),1,0),IF(EXACT(A93,$B$12),1,0),IF(EXACT(A93,$B$13),1,0),IF(EXACT(A93,$B$14),1,0),IF(EXACT(A93,$B$15),1,0),IF(EXACT(A93,$B$16),1,0),IF(EXACT(A93,$B$17),1,0),IF(EXACT(A93,$B$18),1,0),IF(EXACT(A93,$B$19),1,0),IF(EXACT(A93,$B$20),1,0),IF(EXACT(A93,$B$21),1,0),IF(EXACT(A93,$B$22),1,0),IF(EXACT(A93,$B$23),1,0),IF(EXACT(A93,$B$24),1,0),IF(EXACT(A93,$B$25),1,0),IF(EXACT(A93,$B$26),1,0),IF(EXACT(A93,$B$27),1,0),IF(EXACT(A93,$B$28),1,0),IF(EXACT(A93,$B$29),1,0),IF(EXACT(A93,$B$30),1,0),IF(EXACT(A93,$B$31),1,0),IF(EXACT(A93,$B$32),1,0),IF(EXACT(A93,$B$33),1,0),IF(EXACT(A93,$B$34),1,0),IF(EXACT(A93,$B$35),1,0),IF(EXACT(A93,$B$36),1,0),IF(EXACT(A93,$B$37),1,0),IF(EXACT(A93,$B$38),1,0),IF(EXACT(A93,$B$39),1,0),IF(EXACT(A93,$B$40),1,0),IF(EXACT(A93,$B$41),1,0),IF(EXACT(A93,$B$42),1,0),IF(EXACT(A93,$B$43),1,0),IF(EXACT(A93,$B$44),1,0),IF(EXACT(A93,$B$45),1,0),IF(EXACT(A93,$B$46),1,0),IF(EXACT(A93,$B$47),1,0),IF(EXACT(A93,$B$48),1,0),IF(EXACT(A93,$B$49),1,0),IF(EXACT(A93,$B$50),1,0),IF(EXACT(A93,$B$51),1,0),IF(EXACT(A93,$B$52),1,0),IF(EXACT(A93,$B$53),1,0),IF(EXACT(A93,$B$54),1,0),IF(EXACT(A93,$B$55),1,0),IF(EXACT(A93,$B$56),1,0),IF(EXACT(A93,$B$57),1,0),IF(EXACT(A93,$B$58),1,0),IF(EXACT(A93,$B$59),1,0),IF(EXACT(A93,$B$60),1,0),IF(EXACT(A93,$B$61),1,0),IF(EXACT(A93,$B$62),1,0),IF(EXACT(A93,$B$63),1,0),IF(EXACT(A93,$B$64),1,0),IF(EXACT(A93,$B$65),1,0),IF(EXACT(A93,$B$66),1,0),IF(EXACT(A93,$B$67),1,0),IF(EXACT(A93,$B$68),1,0),IF(EXACT(A93,$B$69),1,0),IF(EXACT(A93,$B$70),1,0),IF(EXACT(A93,$B$71),1,0),IF(EXACT(A93,$B$72),1,0),IF(EXACT(A93,$B$73),1,0),IF(EXACT(A93,$B$74),1,0),IF(EXACT(A93,$B$75),1,0),IF(EXACT(A93,$B$76),1,0),IF(EXACT(A93,$B$77),1,0),IF(EXACT(A93,$B$78),1,0),IF(EXACT(A93,$B$79),1,0),IF(EXACT(A93,$B$80),1,0),IF(EXACT(A93,$B$81),1,0),IF(EXACT(A93,$B$82),1,0),IF(EXACT(A93,$B$83),1,0),IF(EXACT(A93,$B$84),1,0),IF(EXACT(A93,$B$85),1,0),IF(EXACT(A93,$B$86),1,0),IF(EXACT(A93,$B$87),1,0),IF(EXACT(A93,$B$88),1,0),IF(EXACT(A93,$B$89),1,0),IF(EXACT(A93,$B$90),1,0),IF(EXACT(A93,$B$91),1,0),IF(EXACT(A93,$B$92),1,0),IF(EXACT(A93,$B$93),1,0),IF(EXACT(A93,$B$94),1,0),IF(EXACT(A93,$B$95),1,0),IF(EXACT(A93,$B$96),1,0),IF(EXACT(A93,$B$97),1,0),IF(EXACT(A93,$B$98),1,0),IF(EXACT(A93,$B$99),1,0),IF(EXACT(A93,$B$100),1,0),IF(EXACT(A93,$B$101),1,0),IF(EXACT(A93,$B$102),1,0),IF(EXACT(A93,$B$103),1,0),IF(EXACT(A93,$B$104),1,0),IF(EXACT(A93,$B$105),1,0),IF(EXACT(A93,$B$106),1,0),IF(EXACT(A93,$B$107),1,0))&gt;0,1,0)))</x:f>
      </x:c>
      <x:c r="F93" s="3" t="str">
        <x:f>IF(A93="","",IF(C93=0,"Duplicate ignored",IF(E93=1,"Retained","Absent; review record")))</x:f>
      </x:c>
    </x:row>
    <x:row r="94" ht="36" customHeight="1">
      <x:c r="A94" s="30"/>
      <x:c r="B94" s="30"/>
      <x:c r="C94" s="3" t="str">
        <x:f>IF(A94="","",IF(SUM(IF(EXACT(A94,$A$8),1,0),IF(EXACT(A94,$A$9),1,0),IF(EXACT(A94,$A$10),1,0),IF(EXACT(A94,$A$11),1,0),IF(EXACT(A94,$A$12),1,0),IF(EXACT(A94,$A$13),1,0),IF(EXACT(A94,$A$14),1,0),IF(EXACT(A94,$A$15),1,0),IF(EXACT(A94,$A$16),1,0),IF(EXACT(A94,$A$17),1,0),IF(EXACT(A94,$A$18),1,0),IF(EXACT(A94,$A$19),1,0),IF(EXACT(A94,$A$20),1,0),IF(EXACT(A94,$A$21),1,0),IF(EXACT(A94,$A$22),1,0),IF(EXACT(A94,$A$23),1,0),IF(EXACT(A94,$A$24),1,0),IF(EXACT(A94,$A$25),1,0),IF(EXACT(A94,$A$26),1,0),IF(EXACT(A94,$A$27),1,0),IF(EXACT(A94,$A$28),1,0),IF(EXACT(A94,$A$29),1,0),IF(EXACT(A94,$A$30),1,0),IF(EXACT(A94,$A$31),1,0),IF(EXACT(A94,$A$32),1,0),IF(EXACT(A94,$A$33),1,0),IF(EXACT(A94,$A$34),1,0),IF(EXACT(A94,$A$35),1,0),IF(EXACT(A94,$A$36),1,0),IF(EXACT(A94,$A$37),1,0),IF(EXACT(A94,$A$38),1,0),IF(EXACT(A94,$A$39),1,0),IF(EXACT(A94,$A$40),1,0),IF(EXACT(A94,$A$41),1,0),IF(EXACT(A94,$A$42),1,0),IF(EXACT(A94,$A$43),1,0),IF(EXACT(A94,$A$44),1,0),IF(EXACT(A94,$A$45),1,0),IF(EXACT(A94,$A$46),1,0),IF(EXACT(A94,$A$47),1,0),IF(EXACT(A94,$A$48),1,0),IF(EXACT(A94,$A$49),1,0),IF(EXACT(A94,$A$50),1,0),IF(EXACT(A94,$A$51),1,0),IF(EXACT(A94,$A$52),1,0),IF(EXACT(A94,$A$53),1,0),IF(EXACT(A94,$A$54),1,0),IF(EXACT(A94,$A$55),1,0),IF(EXACT(A94,$A$56),1,0),IF(EXACT(A94,$A$57),1,0),IF(EXACT(A94,$A$58),1,0),IF(EXACT(A94,$A$59),1,0),IF(EXACT(A94,$A$60),1,0),IF(EXACT(A94,$A$61),1,0),IF(EXACT(A94,$A$62),1,0),IF(EXACT(A94,$A$63),1,0),IF(EXACT(A94,$A$64),1,0),IF(EXACT(A94,$A$65),1,0),IF(EXACT(A94,$A$66),1,0),IF(EXACT(A94,$A$67),1,0),IF(EXACT(A94,$A$68),1,0),IF(EXACT(A94,$A$69),1,0),IF(EXACT(A94,$A$70),1,0),IF(EXACT(A94,$A$71),1,0),IF(EXACT(A94,$A$72),1,0),IF(EXACT(A94,$A$73),1,0),IF(EXACT(A94,$A$74),1,0),IF(EXACT(A94,$A$75),1,0),IF(EXACT(A94,$A$76),1,0),IF(EXACT(A94,$A$77),1,0),IF(EXACT(A94,$A$78),1,0),IF(EXACT(A94,$A$79),1,0),IF(EXACT(A94,$A$80),1,0),IF(EXACT(A94,$A$81),1,0),IF(EXACT(A94,$A$82),1,0),IF(EXACT(A94,$A$83),1,0),IF(EXACT(A94,$A$84),1,0),IF(EXACT(A94,$A$85),1,0),IF(EXACT(A94,$A$86),1,0),IF(EXACT(A94,$A$87),1,0),IF(EXACT(A94,$A$88),1,0),IF(EXACT(A94,$A$89),1,0),IF(EXACT(A94,$A$90),1,0),IF(EXACT(A94,$A$91),1,0),IF(EXACT(A94,$A$92),1,0),IF(EXACT(A94,$A$93),1,0),IF(EXACT(A94,$A$94),1,0))=1,1,0))</x:f>
      </x:c>
      <x:c r="D94" s="3" t="str">
        <x:f>IF(B94="","",IF(SUM(IF(EXACT(B94,$B$8),1,0),IF(EXACT(B94,$B$9),1,0),IF(EXACT(B94,$B$10),1,0),IF(EXACT(B94,$B$11),1,0),IF(EXACT(B94,$B$12),1,0),IF(EXACT(B94,$B$13),1,0),IF(EXACT(B94,$B$14),1,0),IF(EXACT(B94,$B$15),1,0),IF(EXACT(B94,$B$16),1,0),IF(EXACT(B94,$B$17),1,0),IF(EXACT(B94,$B$18),1,0),IF(EXACT(B94,$B$19),1,0),IF(EXACT(B94,$B$20),1,0),IF(EXACT(B94,$B$21),1,0),IF(EXACT(B94,$B$22),1,0),IF(EXACT(B94,$B$23),1,0),IF(EXACT(B94,$B$24),1,0),IF(EXACT(B94,$B$25),1,0),IF(EXACT(B94,$B$26),1,0),IF(EXACT(B94,$B$27),1,0),IF(EXACT(B94,$B$28),1,0),IF(EXACT(B94,$B$29),1,0),IF(EXACT(B94,$B$30),1,0),IF(EXACT(B94,$B$31),1,0),IF(EXACT(B94,$B$32),1,0),IF(EXACT(B94,$B$33),1,0),IF(EXACT(B94,$B$34),1,0),IF(EXACT(B94,$B$35),1,0),IF(EXACT(B94,$B$36),1,0),IF(EXACT(B94,$B$37),1,0),IF(EXACT(B94,$B$38),1,0),IF(EXACT(B94,$B$39),1,0),IF(EXACT(B94,$B$40),1,0),IF(EXACT(B94,$B$41),1,0),IF(EXACT(B94,$B$42),1,0),IF(EXACT(B94,$B$43),1,0),IF(EXACT(B94,$B$44),1,0),IF(EXACT(B94,$B$45),1,0),IF(EXACT(B94,$B$46),1,0),IF(EXACT(B94,$B$47),1,0),IF(EXACT(B94,$B$48),1,0),IF(EXACT(B94,$B$49),1,0),IF(EXACT(B94,$B$50),1,0),IF(EXACT(B94,$B$51),1,0),IF(EXACT(B94,$B$52),1,0),IF(EXACT(B94,$B$53),1,0),IF(EXACT(B94,$B$54),1,0),IF(EXACT(B94,$B$55),1,0),IF(EXACT(B94,$B$56),1,0),IF(EXACT(B94,$B$57),1,0),IF(EXACT(B94,$B$58),1,0),IF(EXACT(B94,$B$59),1,0),IF(EXACT(B94,$B$60),1,0),IF(EXACT(B94,$B$61),1,0),IF(EXACT(B94,$B$62),1,0),IF(EXACT(B94,$B$63),1,0),IF(EXACT(B94,$B$64),1,0),IF(EXACT(B94,$B$65),1,0),IF(EXACT(B94,$B$66),1,0),IF(EXACT(B94,$B$67),1,0),IF(EXACT(B94,$B$68),1,0),IF(EXACT(B94,$B$69),1,0),IF(EXACT(B94,$B$70),1,0),IF(EXACT(B94,$B$71),1,0),IF(EXACT(B94,$B$72),1,0),IF(EXACT(B94,$B$73),1,0),IF(EXACT(B94,$B$74),1,0),IF(EXACT(B94,$B$75),1,0),IF(EXACT(B94,$B$76),1,0),IF(EXACT(B94,$B$77),1,0),IF(EXACT(B94,$B$78),1,0),IF(EXACT(B94,$B$79),1,0),IF(EXACT(B94,$B$80),1,0),IF(EXACT(B94,$B$81),1,0),IF(EXACT(B94,$B$82),1,0),IF(EXACT(B94,$B$83),1,0),IF(EXACT(B94,$B$84),1,0),IF(EXACT(B94,$B$85),1,0),IF(EXACT(B94,$B$86),1,0),IF(EXACT(B94,$B$87),1,0),IF(EXACT(B94,$B$88),1,0),IF(EXACT(B94,$B$89),1,0),IF(EXACT(B94,$B$90),1,0),IF(EXACT(B94,$B$91),1,0),IF(EXACT(B94,$B$92),1,0),IF(EXACT(B94,$B$93),1,0),IF(EXACT(B94,$B$94),1,0))=1,1,0))</x:f>
      </x:c>
      <x:c r="E94" s="3" t="str">
        <x:f>IF(A94="","",IF(C94=0,0,IF(SUM(IF(EXACT(A94,$B$8),1,0),IF(EXACT(A94,$B$9),1,0),IF(EXACT(A94,$B$10),1,0),IF(EXACT(A94,$B$11),1,0),IF(EXACT(A94,$B$12),1,0),IF(EXACT(A94,$B$13),1,0),IF(EXACT(A94,$B$14),1,0),IF(EXACT(A94,$B$15),1,0),IF(EXACT(A94,$B$16),1,0),IF(EXACT(A94,$B$17),1,0),IF(EXACT(A94,$B$18),1,0),IF(EXACT(A94,$B$19),1,0),IF(EXACT(A94,$B$20),1,0),IF(EXACT(A94,$B$21),1,0),IF(EXACT(A94,$B$22),1,0),IF(EXACT(A94,$B$23),1,0),IF(EXACT(A94,$B$24),1,0),IF(EXACT(A94,$B$25),1,0),IF(EXACT(A94,$B$26),1,0),IF(EXACT(A94,$B$27),1,0),IF(EXACT(A94,$B$28),1,0),IF(EXACT(A94,$B$29),1,0),IF(EXACT(A94,$B$30),1,0),IF(EXACT(A94,$B$31),1,0),IF(EXACT(A94,$B$32),1,0),IF(EXACT(A94,$B$33),1,0),IF(EXACT(A94,$B$34),1,0),IF(EXACT(A94,$B$35),1,0),IF(EXACT(A94,$B$36),1,0),IF(EXACT(A94,$B$37),1,0),IF(EXACT(A94,$B$38),1,0),IF(EXACT(A94,$B$39),1,0),IF(EXACT(A94,$B$40),1,0),IF(EXACT(A94,$B$41),1,0),IF(EXACT(A94,$B$42),1,0),IF(EXACT(A94,$B$43),1,0),IF(EXACT(A94,$B$44),1,0),IF(EXACT(A94,$B$45),1,0),IF(EXACT(A94,$B$46),1,0),IF(EXACT(A94,$B$47),1,0),IF(EXACT(A94,$B$48),1,0),IF(EXACT(A94,$B$49),1,0),IF(EXACT(A94,$B$50),1,0),IF(EXACT(A94,$B$51),1,0),IF(EXACT(A94,$B$52),1,0),IF(EXACT(A94,$B$53),1,0),IF(EXACT(A94,$B$54),1,0),IF(EXACT(A94,$B$55),1,0),IF(EXACT(A94,$B$56),1,0),IF(EXACT(A94,$B$57),1,0),IF(EXACT(A94,$B$58),1,0),IF(EXACT(A94,$B$59),1,0),IF(EXACT(A94,$B$60),1,0),IF(EXACT(A94,$B$61),1,0),IF(EXACT(A94,$B$62),1,0),IF(EXACT(A94,$B$63),1,0),IF(EXACT(A94,$B$64),1,0),IF(EXACT(A94,$B$65),1,0),IF(EXACT(A94,$B$66),1,0),IF(EXACT(A94,$B$67),1,0),IF(EXACT(A94,$B$68),1,0),IF(EXACT(A94,$B$69),1,0),IF(EXACT(A94,$B$70),1,0),IF(EXACT(A94,$B$71),1,0),IF(EXACT(A94,$B$72),1,0),IF(EXACT(A94,$B$73),1,0),IF(EXACT(A94,$B$74),1,0),IF(EXACT(A94,$B$75),1,0),IF(EXACT(A94,$B$76),1,0),IF(EXACT(A94,$B$77),1,0),IF(EXACT(A94,$B$78),1,0),IF(EXACT(A94,$B$79),1,0),IF(EXACT(A94,$B$80),1,0),IF(EXACT(A94,$B$81),1,0),IF(EXACT(A94,$B$82),1,0),IF(EXACT(A94,$B$83),1,0),IF(EXACT(A94,$B$84),1,0),IF(EXACT(A94,$B$85),1,0),IF(EXACT(A94,$B$86),1,0),IF(EXACT(A94,$B$87),1,0),IF(EXACT(A94,$B$88),1,0),IF(EXACT(A94,$B$89),1,0),IF(EXACT(A94,$B$90),1,0),IF(EXACT(A94,$B$91),1,0),IF(EXACT(A94,$B$92),1,0),IF(EXACT(A94,$B$93),1,0),IF(EXACT(A94,$B$94),1,0),IF(EXACT(A94,$B$95),1,0),IF(EXACT(A94,$B$96),1,0),IF(EXACT(A94,$B$97),1,0),IF(EXACT(A94,$B$98),1,0),IF(EXACT(A94,$B$99),1,0),IF(EXACT(A94,$B$100),1,0),IF(EXACT(A94,$B$101),1,0),IF(EXACT(A94,$B$102),1,0),IF(EXACT(A94,$B$103),1,0),IF(EXACT(A94,$B$104),1,0),IF(EXACT(A94,$B$105),1,0),IF(EXACT(A94,$B$106),1,0),IF(EXACT(A94,$B$107),1,0))&gt;0,1,0)))</x:f>
      </x:c>
      <x:c r="F94" s="3" t="str">
        <x:f>IF(A94="","",IF(C94=0,"Duplicate ignored",IF(E94=1,"Retained","Absent; review record")))</x:f>
      </x:c>
    </x:row>
    <x:row r="95" ht="36" customHeight="1">
      <x:c r="A95" s="30"/>
      <x:c r="B95" s="30"/>
      <x:c r="C95" s="3" t="str">
        <x:f>IF(A95="","",IF(SUM(IF(EXACT(A95,$A$8),1,0),IF(EXACT(A95,$A$9),1,0),IF(EXACT(A95,$A$10),1,0),IF(EXACT(A95,$A$11),1,0),IF(EXACT(A95,$A$12),1,0),IF(EXACT(A95,$A$13),1,0),IF(EXACT(A95,$A$14),1,0),IF(EXACT(A95,$A$15),1,0),IF(EXACT(A95,$A$16),1,0),IF(EXACT(A95,$A$17),1,0),IF(EXACT(A95,$A$18),1,0),IF(EXACT(A95,$A$19),1,0),IF(EXACT(A95,$A$20),1,0),IF(EXACT(A95,$A$21),1,0),IF(EXACT(A95,$A$22),1,0),IF(EXACT(A95,$A$23),1,0),IF(EXACT(A95,$A$24),1,0),IF(EXACT(A95,$A$25),1,0),IF(EXACT(A95,$A$26),1,0),IF(EXACT(A95,$A$27),1,0),IF(EXACT(A95,$A$28),1,0),IF(EXACT(A95,$A$29),1,0),IF(EXACT(A95,$A$30),1,0),IF(EXACT(A95,$A$31),1,0),IF(EXACT(A95,$A$32),1,0),IF(EXACT(A95,$A$33),1,0),IF(EXACT(A95,$A$34),1,0),IF(EXACT(A95,$A$35),1,0),IF(EXACT(A95,$A$36),1,0),IF(EXACT(A95,$A$37),1,0),IF(EXACT(A95,$A$38),1,0),IF(EXACT(A95,$A$39),1,0),IF(EXACT(A95,$A$40),1,0),IF(EXACT(A95,$A$41),1,0),IF(EXACT(A95,$A$42),1,0),IF(EXACT(A95,$A$43),1,0),IF(EXACT(A95,$A$44),1,0),IF(EXACT(A95,$A$45),1,0),IF(EXACT(A95,$A$46),1,0),IF(EXACT(A95,$A$47),1,0),IF(EXACT(A95,$A$48),1,0),IF(EXACT(A95,$A$49),1,0),IF(EXACT(A95,$A$50),1,0),IF(EXACT(A95,$A$51),1,0),IF(EXACT(A95,$A$52),1,0),IF(EXACT(A95,$A$53),1,0),IF(EXACT(A95,$A$54),1,0),IF(EXACT(A95,$A$55),1,0),IF(EXACT(A95,$A$56),1,0),IF(EXACT(A95,$A$57),1,0),IF(EXACT(A95,$A$58),1,0),IF(EXACT(A95,$A$59),1,0),IF(EXACT(A95,$A$60),1,0),IF(EXACT(A95,$A$61),1,0),IF(EXACT(A95,$A$62),1,0),IF(EXACT(A95,$A$63),1,0),IF(EXACT(A95,$A$64),1,0),IF(EXACT(A95,$A$65),1,0),IF(EXACT(A95,$A$66),1,0),IF(EXACT(A95,$A$67),1,0),IF(EXACT(A95,$A$68),1,0),IF(EXACT(A95,$A$69),1,0),IF(EXACT(A95,$A$70),1,0),IF(EXACT(A95,$A$71),1,0),IF(EXACT(A95,$A$72),1,0),IF(EXACT(A95,$A$73),1,0),IF(EXACT(A95,$A$74),1,0),IF(EXACT(A95,$A$75),1,0),IF(EXACT(A95,$A$76),1,0),IF(EXACT(A95,$A$77),1,0),IF(EXACT(A95,$A$78),1,0),IF(EXACT(A95,$A$79),1,0),IF(EXACT(A95,$A$80),1,0),IF(EXACT(A95,$A$81),1,0),IF(EXACT(A95,$A$82),1,0),IF(EXACT(A95,$A$83),1,0),IF(EXACT(A95,$A$84),1,0),IF(EXACT(A95,$A$85),1,0),IF(EXACT(A95,$A$86),1,0),IF(EXACT(A95,$A$87),1,0),IF(EXACT(A95,$A$88),1,0),IF(EXACT(A95,$A$89),1,0),IF(EXACT(A95,$A$90),1,0),IF(EXACT(A95,$A$91),1,0),IF(EXACT(A95,$A$92),1,0),IF(EXACT(A95,$A$93),1,0),IF(EXACT(A95,$A$94),1,0),IF(EXACT(A95,$A$95),1,0))=1,1,0))</x:f>
      </x:c>
      <x:c r="D95" s="3" t="str">
        <x:f>IF(B95="","",IF(SUM(IF(EXACT(B95,$B$8),1,0),IF(EXACT(B95,$B$9),1,0),IF(EXACT(B95,$B$10),1,0),IF(EXACT(B95,$B$11),1,0),IF(EXACT(B95,$B$12),1,0),IF(EXACT(B95,$B$13),1,0),IF(EXACT(B95,$B$14),1,0),IF(EXACT(B95,$B$15),1,0),IF(EXACT(B95,$B$16),1,0),IF(EXACT(B95,$B$17),1,0),IF(EXACT(B95,$B$18),1,0),IF(EXACT(B95,$B$19),1,0),IF(EXACT(B95,$B$20),1,0),IF(EXACT(B95,$B$21),1,0),IF(EXACT(B95,$B$22),1,0),IF(EXACT(B95,$B$23),1,0),IF(EXACT(B95,$B$24),1,0),IF(EXACT(B95,$B$25),1,0),IF(EXACT(B95,$B$26),1,0),IF(EXACT(B95,$B$27),1,0),IF(EXACT(B95,$B$28),1,0),IF(EXACT(B95,$B$29),1,0),IF(EXACT(B95,$B$30),1,0),IF(EXACT(B95,$B$31),1,0),IF(EXACT(B95,$B$32),1,0),IF(EXACT(B95,$B$33),1,0),IF(EXACT(B95,$B$34),1,0),IF(EXACT(B95,$B$35),1,0),IF(EXACT(B95,$B$36),1,0),IF(EXACT(B95,$B$37),1,0),IF(EXACT(B95,$B$38),1,0),IF(EXACT(B95,$B$39),1,0),IF(EXACT(B95,$B$40),1,0),IF(EXACT(B95,$B$41),1,0),IF(EXACT(B95,$B$42),1,0),IF(EXACT(B95,$B$43),1,0),IF(EXACT(B95,$B$44),1,0),IF(EXACT(B95,$B$45),1,0),IF(EXACT(B95,$B$46),1,0),IF(EXACT(B95,$B$47),1,0),IF(EXACT(B95,$B$48),1,0),IF(EXACT(B95,$B$49),1,0),IF(EXACT(B95,$B$50),1,0),IF(EXACT(B95,$B$51),1,0),IF(EXACT(B95,$B$52),1,0),IF(EXACT(B95,$B$53),1,0),IF(EXACT(B95,$B$54),1,0),IF(EXACT(B95,$B$55),1,0),IF(EXACT(B95,$B$56),1,0),IF(EXACT(B95,$B$57),1,0),IF(EXACT(B95,$B$58),1,0),IF(EXACT(B95,$B$59),1,0),IF(EXACT(B95,$B$60),1,0),IF(EXACT(B95,$B$61),1,0),IF(EXACT(B95,$B$62),1,0),IF(EXACT(B95,$B$63),1,0),IF(EXACT(B95,$B$64),1,0),IF(EXACT(B95,$B$65),1,0),IF(EXACT(B95,$B$66),1,0),IF(EXACT(B95,$B$67),1,0),IF(EXACT(B95,$B$68),1,0),IF(EXACT(B95,$B$69),1,0),IF(EXACT(B95,$B$70),1,0),IF(EXACT(B95,$B$71),1,0),IF(EXACT(B95,$B$72),1,0),IF(EXACT(B95,$B$73),1,0),IF(EXACT(B95,$B$74),1,0),IF(EXACT(B95,$B$75),1,0),IF(EXACT(B95,$B$76),1,0),IF(EXACT(B95,$B$77),1,0),IF(EXACT(B95,$B$78),1,0),IF(EXACT(B95,$B$79),1,0),IF(EXACT(B95,$B$80),1,0),IF(EXACT(B95,$B$81),1,0),IF(EXACT(B95,$B$82),1,0),IF(EXACT(B95,$B$83),1,0),IF(EXACT(B95,$B$84),1,0),IF(EXACT(B95,$B$85),1,0),IF(EXACT(B95,$B$86),1,0),IF(EXACT(B95,$B$87),1,0),IF(EXACT(B95,$B$88),1,0),IF(EXACT(B95,$B$89),1,0),IF(EXACT(B95,$B$90),1,0),IF(EXACT(B95,$B$91),1,0),IF(EXACT(B95,$B$92),1,0),IF(EXACT(B95,$B$93),1,0),IF(EXACT(B95,$B$94),1,0),IF(EXACT(B95,$B$95),1,0))=1,1,0))</x:f>
      </x:c>
      <x:c r="E95" s="3" t="str">
        <x:f>IF(A95="","",IF(C95=0,0,IF(SUM(IF(EXACT(A95,$B$8),1,0),IF(EXACT(A95,$B$9),1,0),IF(EXACT(A95,$B$10),1,0),IF(EXACT(A95,$B$11),1,0),IF(EXACT(A95,$B$12),1,0),IF(EXACT(A95,$B$13),1,0),IF(EXACT(A95,$B$14),1,0),IF(EXACT(A95,$B$15),1,0),IF(EXACT(A95,$B$16),1,0),IF(EXACT(A95,$B$17),1,0),IF(EXACT(A95,$B$18),1,0),IF(EXACT(A95,$B$19),1,0),IF(EXACT(A95,$B$20),1,0),IF(EXACT(A95,$B$21),1,0),IF(EXACT(A95,$B$22),1,0),IF(EXACT(A95,$B$23),1,0),IF(EXACT(A95,$B$24),1,0),IF(EXACT(A95,$B$25),1,0),IF(EXACT(A95,$B$26),1,0),IF(EXACT(A95,$B$27),1,0),IF(EXACT(A95,$B$28),1,0),IF(EXACT(A95,$B$29),1,0),IF(EXACT(A95,$B$30),1,0),IF(EXACT(A95,$B$31),1,0),IF(EXACT(A95,$B$32),1,0),IF(EXACT(A95,$B$33),1,0),IF(EXACT(A95,$B$34),1,0),IF(EXACT(A95,$B$35),1,0),IF(EXACT(A95,$B$36),1,0),IF(EXACT(A95,$B$37),1,0),IF(EXACT(A95,$B$38),1,0),IF(EXACT(A95,$B$39),1,0),IF(EXACT(A95,$B$40),1,0),IF(EXACT(A95,$B$41),1,0),IF(EXACT(A95,$B$42),1,0),IF(EXACT(A95,$B$43),1,0),IF(EXACT(A95,$B$44),1,0),IF(EXACT(A95,$B$45),1,0),IF(EXACT(A95,$B$46),1,0),IF(EXACT(A95,$B$47),1,0),IF(EXACT(A95,$B$48),1,0),IF(EXACT(A95,$B$49),1,0),IF(EXACT(A95,$B$50),1,0),IF(EXACT(A95,$B$51),1,0),IF(EXACT(A95,$B$52),1,0),IF(EXACT(A95,$B$53),1,0),IF(EXACT(A95,$B$54),1,0),IF(EXACT(A95,$B$55),1,0),IF(EXACT(A95,$B$56),1,0),IF(EXACT(A95,$B$57),1,0),IF(EXACT(A95,$B$58),1,0),IF(EXACT(A95,$B$59),1,0),IF(EXACT(A95,$B$60),1,0),IF(EXACT(A95,$B$61),1,0),IF(EXACT(A95,$B$62),1,0),IF(EXACT(A95,$B$63),1,0),IF(EXACT(A95,$B$64),1,0),IF(EXACT(A95,$B$65),1,0),IF(EXACT(A95,$B$66),1,0),IF(EXACT(A95,$B$67),1,0),IF(EXACT(A95,$B$68),1,0),IF(EXACT(A95,$B$69),1,0),IF(EXACT(A95,$B$70),1,0),IF(EXACT(A95,$B$71),1,0),IF(EXACT(A95,$B$72),1,0),IF(EXACT(A95,$B$73),1,0),IF(EXACT(A95,$B$74),1,0),IF(EXACT(A95,$B$75),1,0),IF(EXACT(A95,$B$76),1,0),IF(EXACT(A95,$B$77),1,0),IF(EXACT(A95,$B$78),1,0),IF(EXACT(A95,$B$79),1,0),IF(EXACT(A95,$B$80),1,0),IF(EXACT(A95,$B$81),1,0),IF(EXACT(A95,$B$82),1,0),IF(EXACT(A95,$B$83),1,0),IF(EXACT(A95,$B$84),1,0),IF(EXACT(A95,$B$85),1,0),IF(EXACT(A95,$B$86),1,0),IF(EXACT(A95,$B$87),1,0),IF(EXACT(A95,$B$88),1,0),IF(EXACT(A95,$B$89),1,0),IF(EXACT(A95,$B$90),1,0),IF(EXACT(A95,$B$91),1,0),IF(EXACT(A95,$B$92),1,0),IF(EXACT(A95,$B$93),1,0),IF(EXACT(A95,$B$94),1,0),IF(EXACT(A95,$B$95),1,0),IF(EXACT(A95,$B$96),1,0),IF(EXACT(A95,$B$97),1,0),IF(EXACT(A95,$B$98),1,0),IF(EXACT(A95,$B$99),1,0),IF(EXACT(A95,$B$100),1,0),IF(EXACT(A95,$B$101),1,0),IF(EXACT(A95,$B$102),1,0),IF(EXACT(A95,$B$103),1,0),IF(EXACT(A95,$B$104),1,0),IF(EXACT(A95,$B$105),1,0),IF(EXACT(A95,$B$106),1,0),IF(EXACT(A95,$B$107),1,0))&gt;0,1,0)))</x:f>
      </x:c>
      <x:c r="F95" s="3" t="str">
        <x:f>IF(A95="","",IF(C95=0,"Duplicate ignored",IF(E95=1,"Retained","Absent; review record")))</x:f>
      </x:c>
    </x:row>
    <x:row r="96" ht="36" customHeight="1">
      <x:c r="A96" s="30"/>
      <x:c r="B96" s="30"/>
      <x:c r="C96" s="3" t="str">
        <x:f>IF(A96="","",IF(SUM(IF(EXACT(A96,$A$8),1,0),IF(EXACT(A96,$A$9),1,0),IF(EXACT(A96,$A$10),1,0),IF(EXACT(A96,$A$11),1,0),IF(EXACT(A96,$A$12),1,0),IF(EXACT(A96,$A$13),1,0),IF(EXACT(A96,$A$14),1,0),IF(EXACT(A96,$A$15),1,0),IF(EXACT(A96,$A$16),1,0),IF(EXACT(A96,$A$17),1,0),IF(EXACT(A96,$A$18),1,0),IF(EXACT(A96,$A$19),1,0),IF(EXACT(A96,$A$20),1,0),IF(EXACT(A96,$A$21),1,0),IF(EXACT(A96,$A$22),1,0),IF(EXACT(A96,$A$23),1,0),IF(EXACT(A96,$A$24),1,0),IF(EXACT(A96,$A$25),1,0),IF(EXACT(A96,$A$26),1,0),IF(EXACT(A96,$A$27),1,0),IF(EXACT(A96,$A$28),1,0),IF(EXACT(A96,$A$29),1,0),IF(EXACT(A96,$A$30),1,0),IF(EXACT(A96,$A$31),1,0),IF(EXACT(A96,$A$32),1,0),IF(EXACT(A96,$A$33),1,0),IF(EXACT(A96,$A$34),1,0),IF(EXACT(A96,$A$35),1,0),IF(EXACT(A96,$A$36),1,0),IF(EXACT(A96,$A$37),1,0),IF(EXACT(A96,$A$38),1,0),IF(EXACT(A96,$A$39),1,0),IF(EXACT(A96,$A$40),1,0),IF(EXACT(A96,$A$41),1,0),IF(EXACT(A96,$A$42),1,0),IF(EXACT(A96,$A$43),1,0),IF(EXACT(A96,$A$44),1,0),IF(EXACT(A96,$A$45),1,0),IF(EXACT(A96,$A$46),1,0),IF(EXACT(A96,$A$47),1,0),IF(EXACT(A96,$A$48),1,0),IF(EXACT(A96,$A$49),1,0),IF(EXACT(A96,$A$50),1,0),IF(EXACT(A96,$A$51),1,0),IF(EXACT(A96,$A$52),1,0),IF(EXACT(A96,$A$53),1,0),IF(EXACT(A96,$A$54),1,0),IF(EXACT(A96,$A$55),1,0),IF(EXACT(A96,$A$56),1,0),IF(EXACT(A96,$A$57),1,0),IF(EXACT(A96,$A$58),1,0),IF(EXACT(A96,$A$59),1,0),IF(EXACT(A96,$A$60),1,0),IF(EXACT(A96,$A$61),1,0),IF(EXACT(A96,$A$62),1,0),IF(EXACT(A96,$A$63),1,0),IF(EXACT(A96,$A$64),1,0),IF(EXACT(A96,$A$65),1,0),IF(EXACT(A96,$A$66),1,0),IF(EXACT(A96,$A$67),1,0),IF(EXACT(A96,$A$68),1,0),IF(EXACT(A96,$A$69),1,0),IF(EXACT(A96,$A$70),1,0),IF(EXACT(A96,$A$71),1,0),IF(EXACT(A96,$A$72),1,0),IF(EXACT(A96,$A$73),1,0),IF(EXACT(A96,$A$74),1,0),IF(EXACT(A96,$A$75),1,0),IF(EXACT(A96,$A$76),1,0),IF(EXACT(A96,$A$77),1,0),IF(EXACT(A96,$A$78),1,0),IF(EXACT(A96,$A$79),1,0),IF(EXACT(A96,$A$80),1,0),IF(EXACT(A96,$A$81),1,0),IF(EXACT(A96,$A$82),1,0),IF(EXACT(A96,$A$83),1,0),IF(EXACT(A96,$A$84),1,0),IF(EXACT(A96,$A$85),1,0),IF(EXACT(A96,$A$86),1,0),IF(EXACT(A96,$A$87),1,0),IF(EXACT(A96,$A$88),1,0),IF(EXACT(A96,$A$89),1,0),IF(EXACT(A96,$A$90),1,0),IF(EXACT(A96,$A$91),1,0),IF(EXACT(A96,$A$92),1,0),IF(EXACT(A96,$A$93),1,0),IF(EXACT(A96,$A$94),1,0),IF(EXACT(A96,$A$95),1,0),IF(EXACT(A96,$A$96),1,0))=1,1,0))</x:f>
      </x:c>
      <x:c r="D96" s="3" t="str">
        <x:f>IF(B96="","",IF(SUM(IF(EXACT(B96,$B$8),1,0),IF(EXACT(B96,$B$9),1,0),IF(EXACT(B96,$B$10),1,0),IF(EXACT(B96,$B$11),1,0),IF(EXACT(B96,$B$12),1,0),IF(EXACT(B96,$B$13),1,0),IF(EXACT(B96,$B$14),1,0),IF(EXACT(B96,$B$15),1,0),IF(EXACT(B96,$B$16),1,0),IF(EXACT(B96,$B$17),1,0),IF(EXACT(B96,$B$18),1,0),IF(EXACT(B96,$B$19),1,0),IF(EXACT(B96,$B$20),1,0),IF(EXACT(B96,$B$21),1,0),IF(EXACT(B96,$B$22),1,0),IF(EXACT(B96,$B$23),1,0),IF(EXACT(B96,$B$24),1,0),IF(EXACT(B96,$B$25),1,0),IF(EXACT(B96,$B$26),1,0),IF(EXACT(B96,$B$27),1,0),IF(EXACT(B96,$B$28),1,0),IF(EXACT(B96,$B$29),1,0),IF(EXACT(B96,$B$30),1,0),IF(EXACT(B96,$B$31),1,0),IF(EXACT(B96,$B$32),1,0),IF(EXACT(B96,$B$33),1,0),IF(EXACT(B96,$B$34),1,0),IF(EXACT(B96,$B$35),1,0),IF(EXACT(B96,$B$36),1,0),IF(EXACT(B96,$B$37),1,0),IF(EXACT(B96,$B$38),1,0),IF(EXACT(B96,$B$39),1,0),IF(EXACT(B96,$B$40),1,0),IF(EXACT(B96,$B$41),1,0),IF(EXACT(B96,$B$42),1,0),IF(EXACT(B96,$B$43),1,0),IF(EXACT(B96,$B$44),1,0),IF(EXACT(B96,$B$45),1,0),IF(EXACT(B96,$B$46),1,0),IF(EXACT(B96,$B$47),1,0),IF(EXACT(B96,$B$48),1,0),IF(EXACT(B96,$B$49),1,0),IF(EXACT(B96,$B$50),1,0),IF(EXACT(B96,$B$51),1,0),IF(EXACT(B96,$B$52),1,0),IF(EXACT(B96,$B$53),1,0),IF(EXACT(B96,$B$54),1,0),IF(EXACT(B96,$B$55),1,0),IF(EXACT(B96,$B$56),1,0),IF(EXACT(B96,$B$57),1,0),IF(EXACT(B96,$B$58),1,0),IF(EXACT(B96,$B$59),1,0),IF(EXACT(B96,$B$60),1,0),IF(EXACT(B96,$B$61),1,0),IF(EXACT(B96,$B$62),1,0),IF(EXACT(B96,$B$63),1,0),IF(EXACT(B96,$B$64),1,0),IF(EXACT(B96,$B$65),1,0),IF(EXACT(B96,$B$66),1,0),IF(EXACT(B96,$B$67),1,0),IF(EXACT(B96,$B$68),1,0),IF(EXACT(B96,$B$69),1,0),IF(EXACT(B96,$B$70),1,0),IF(EXACT(B96,$B$71),1,0),IF(EXACT(B96,$B$72),1,0),IF(EXACT(B96,$B$73),1,0),IF(EXACT(B96,$B$74),1,0),IF(EXACT(B96,$B$75),1,0),IF(EXACT(B96,$B$76),1,0),IF(EXACT(B96,$B$77),1,0),IF(EXACT(B96,$B$78),1,0),IF(EXACT(B96,$B$79),1,0),IF(EXACT(B96,$B$80),1,0),IF(EXACT(B96,$B$81),1,0),IF(EXACT(B96,$B$82),1,0),IF(EXACT(B96,$B$83),1,0),IF(EXACT(B96,$B$84),1,0),IF(EXACT(B96,$B$85),1,0),IF(EXACT(B96,$B$86),1,0),IF(EXACT(B96,$B$87),1,0),IF(EXACT(B96,$B$88),1,0),IF(EXACT(B96,$B$89),1,0),IF(EXACT(B96,$B$90),1,0),IF(EXACT(B96,$B$91),1,0),IF(EXACT(B96,$B$92),1,0),IF(EXACT(B96,$B$93),1,0),IF(EXACT(B96,$B$94),1,0),IF(EXACT(B96,$B$95),1,0),IF(EXACT(B96,$B$96),1,0))=1,1,0))</x:f>
      </x:c>
      <x:c r="E96" s="3" t="str">
        <x:f>IF(A96="","",IF(C96=0,0,IF(SUM(IF(EXACT(A96,$B$8),1,0),IF(EXACT(A96,$B$9),1,0),IF(EXACT(A96,$B$10),1,0),IF(EXACT(A96,$B$11),1,0),IF(EXACT(A96,$B$12),1,0),IF(EXACT(A96,$B$13),1,0),IF(EXACT(A96,$B$14),1,0),IF(EXACT(A96,$B$15),1,0),IF(EXACT(A96,$B$16),1,0),IF(EXACT(A96,$B$17),1,0),IF(EXACT(A96,$B$18),1,0),IF(EXACT(A96,$B$19),1,0),IF(EXACT(A96,$B$20),1,0),IF(EXACT(A96,$B$21),1,0),IF(EXACT(A96,$B$22),1,0),IF(EXACT(A96,$B$23),1,0),IF(EXACT(A96,$B$24),1,0),IF(EXACT(A96,$B$25),1,0),IF(EXACT(A96,$B$26),1,0),IF(EXACT(A96,$B$27),1,0),IF(EXACT(A96,$B$28),1,0),IF(EXACT(A96,$B$29),1,0),IF(EXACT(A96,$B$30),1,0),IF(EXACT(A96,$B$31),1,0),IF(EXACT(A96,$B$32),1,0),IF(EXACT(A96,$B$33),1,0),IF(EXACT(A96,$B$34),1,0),IF(EXACT(A96,$B$35),1,0),IF(EXACT(A96,$B$36),1,0),IF(EXACT(A96,$B$37),1,0),IF(EXACT(A96,$B$38),1,0),IF(EXACT(A96,$B$39),1,0),IF(EXACT(A96,$B$40),1,0),IF(EXACT(A96,$B$41),1,0),IF(EXACT(A96,$B$42),1,0),IF(EXACT(A96,$B$43),1,0),IF(EXACT(A96,$B$44),1,0),IF(EXACT(A96,$B$45),1,0),IF(EXACT(A96,$B$46),1,0),IF(EXACT(A96,$B$47),1,0),IF(EXACT(A96,$B$48),1,0),IF(EXACT(A96,$B$49),1,0),IF(EXACT(A96,$B$50),1,0),IF(EXACT(A96,$B$51),1,0),IF(EXACT(A96,$B$52),1,0),IF(EXACT(A96,$B$53),1,0),IF(EXACT(A96,$B$54),1,0),IF(EXACT(A96,$B$55),1,0),IF(EXACT(A96,$B$56),1,0),IF(EXACT(A96,$B$57),1,0),IF(EXACT(A96,$B$58),1,0),IF(EXACT(A96,$B$59),1,0),IF(EXACT(A96,$B$60),1,0),IF(EXACT(A96,$B$61),1,0),IF(EXACT(A96,$B$62),1,0),IF(EXACT(A96,$B$63),1,0),IF(EXACT(A96,$B$64),1,0),IF(EXACT(A96,$B$65),1,0),IF(EXACT(A96,$B$66),1,0),IF(EXACT(A96,$B$67),1,0),IF(EXACT(A96,$B$68),1,0),IF(EXACT(A96,$B$69),1,0),IF(EXACT(A96,$B$70),1,0),IF(EXACT(A96,$B$71),1,0),IF(EXACT(A96,$B$72),1,0),IF(EXACT(A96,$B$73),1,0),IF(EXACT(A96,$B$74),1,0),IF(EXACT(A96,$B$75),1,0),IF(EXACT(A96,$B$76),1,0),IF(EXACT(A96,$B$77),1,0),IF(EXACT(A96,$B$78),1,0),IF(EXACT(A96,$B$79),1,0),IF(EXACT(A96,$B$80),1,0),IF(EXACT(A96,$B$81),1,0),IF(EXACT(A96,$B$82),1,0),IF(EXACT(A96,$B$83),1,0),IF(EXACT(A96,$B$84),1,0),IF(EXACT(A96,$B$85),1,0),IF(EXACT(A96,$B$86),1,0),IF(EXACT(A96,$B$87),1,0),IF(EXACT(A96,$B$88),1,0),IF(EXACT(A96,$B$89),1,0),IF(EXACT(A96,$B$90),1,0),IF(EXACT(A96,$B$91),1,0),IF(EXACT(A96,$B$92),1,0),IF(EXACT(A96,$B$93),1,0),IF(EXACT(A96,$B$94),1,0),IF(EXACT(A96,$B$95),1,0),IF(EXACT(A96,$B$96),1,0),IF(EXACT(A96,$B$97),1,0),IF(EXACT(A96,$B$98),1,0),IF(EXACT(A96,$B$99),1,0),IF(EXACT(A96,$B$100),1,0),IF(EXACT(A96,$B$101),1,0),IF(EXACT(A96,$B$102),1,0),IF(EXACT(A96,$B$103),1,0),IF(EXACT(A96,$B$104),1,0),IF(EXACT(A96,$B$105),1,0),IF(EXACT(A96,$B$106),1,0),IF(EXACT(A96,$B$107),1,0))&gt;0,1,0)))</x:f>
      </x:c>
      <x:c r="F96" s="3" t="str">
        <x:f>IF(A96="","",IF(C96=0,"Duplicate ignored",IF(E96=1,"Retained","Absent; review record")))</x:f>
      </x:c>
    </x:row>
    <x:row r="97" ht="36" customHeight="1">
      <x:c r="A97" s="30"/>
      <x:c r="B97" s="30"/>
      <x:c r="C97" s="3" t="str">
        <x:f>IF(A97="","",IF(SUM(IF(EXACT(A97,$A$8),1,0),IF(EXACT(A97,$A$9),1,0),IF(EXACT(A97,$A$10),1,0),IF(EXACT(A97,$A$11),1,0),IF(EXACT(A97,$A$12),1,0),IF(EXACT(A97,$A$13),1,0),IF(EXACT(A97,$A$14),1,0),IF(EXACT(A97,$A$15),1,0),IF(EXACT(A97,$A$16),1,0),IF(EXACT(A97,$A$17),1,0),IF(EXACT(A97,$A$18),1,0),IF(EXACT(A97,$A$19),1,0),IF(EXACT(A97,$A$20),1,0),IF(EXACT(A97,$A$21),1,0),IF(EXACT(A97,$A$22),1,0),IF(EXACT(A97,$A$23),1,0),IF(EXACT(A97,$A$24),1,0),IF(EXACT(A97,$A$25),1,0),IF(EXACT(A97,$A$26),1,0),IF(EXACT(A97,$A$27),1,0),IF(EXACT(A97,$A$28),1,0),IF(EXACT(A97,$A$29),1,0),IF(EXACT(A97,$A$30),1,0),IF(EXACT(A97,$A$31),1,0),IF(EXACT(A97,$A$32),1,0),IF(EXACT(A97,$A$33),1,0),IF(EXACT(A97,$A$34),1,0),IF(EXACT(A97,$A$35),1,0),IF(EXACT(A97,$A$36),1,0),IF(EXACT(A97,$A$37),1,0),IF(EXACT(A97,$A$38),1,0),IF(EXACT(A97,$A$39),1,0),IF(EXACT(A97,$A$40),1,0),IF(EXACT(A97,$A$41),1,0),IF(EXACT(A97,$A$42),1,0),IF(EXACT(A97,$A$43),1,0),IF(EXACT(A97,$A$44),1,0),IF(EXACT(A97,$A$45),1,0),IF(EXACT(A97,$A$46),1,0),IF(EXACT(A97,$A$47),1,0),IF(EXACT(A97,$A$48),1,0),IF(EXACT(A97,$A$49),1,0),IF(EXACT(A97,$A$50),1,0),IF(EXACT(A97,$A$51),1,0),IF(EXACT(A97,$A$52),1,0),IF(EXACT(A97,$A$53),1,0),IF(EXACT(A97,$A$54),1,0),IF(EXACT(A97,$A$55),1,0),IF(EXACT(A97,$A$56),1,0),IF(EXACT(A97,$A$57),1,0),IF(EXACT(A97,$A$58),1,0),IF(EXACT(A97,$A$59),1,0),IF(EXACT(A97,$A$60),1,0),IF(EXACT(A97,$A$61),1,0),IF(EXACT(A97,$A$62),1,0),IF(EXACT(A97,$A$63),1,0),IF(EXACT(A97,$A$64),1,0),IF(EXACT(A97,$A$65),1,0),IF(EXACT(A97,$A$66),1,0),IF(EXACT(A97,$A$67),1,0),IF(EXACT(A97,$A$68),1,0),IF(EXACT(A97,$A$69),1,0),IF(EXACT(A97,$A$70),1,0),IF(EXACT(A97,$A$71),1,0),IF(EXACT(A97,$A$72),1,0),IF(EXACT(A97,$A$73),1,0),IF(EXACT(A97,$A$74),1,0),IF(EXACT(A97,$A$75),1,0),IF(EXACT(A97,$A$76),1,0),IF(EXACT(A97,$A$77),1,0),IF(EXACT(A97,$A$78),1,0),IF(EXACT(A97,$A$79),1,0),IF(EXACT(A97,$A$80),1,0),IF(EXACT(A97,$A$81),1,0),IF(EXACT(A97,$A$82),1,0),IF(EXACT(A97,$A$83),1,0),IF(EXACT(A97,$A$84),1,0),IF(EXACT(A97,$A$85),1,0),IF(EXACT(A97,$A$86),1,0),IF(EXACT(A97,$A$87),1,0),IF(EXACT(A97,$A$88),1,0),IF(EXACT(A97,$A$89),1,0),IF(EXACT(A97,$A$90),1,0),IF(EXACT(A97,$A$91),1,0),IF(EXACT(A97,$A$92),1,0),IF(EXACT(A97,$A$93),1,0),IF(EXACT(A97,$A$94),1,0),IF(EXACT(A97,$A$95),1,0),IF(EXACT(A97,$A$96),1,0),IF(EXACT(A97,$A$97),1,0))=1,1,0))</x:f>
      </x:c>
      <x:c r="D97" s="3" t="str">
        <x:f>IF(B97="","",IF(SUM(IF(EXACT(B97,$B$8),1,0),IF(EXACT(B97,$B$9),1,0),IF(EXACT(B97,$B$10),1,0),IF(EXACT(B97,$B$11),1,0),IF(EXACT(B97,$B$12),1,0),IF(EXACT(B97,$B$13),1,0),IF(EXACT(B97,$B$14),1,0),IF(EXACT(B97,$B$15),1,0),IF(EXACT(B97,$B$16),1,0),IF(EXACT(B97,$B$17),1,0),IF(EXACT(B97,$B$18),1,0),IF(EXACT(B97,$B$19),1,0),IF(EXACT(B97,$B$20),1,0),IF(EXACT(B97,$B$21),1,0),IF(EXACT(B97,$B$22),1,0),IF(EXACT(B97,$B$23),1,0),IF(EXACT(B97,$B$24),1,0),IF(EXACT(B97,$B$25),1,0),IF(EXACT(B97,$B$26),1,0),IF(EXACT(B97,$B$27),1,0),IF(EXACT(B97,$B$28),1,0),IF(EXACT(B97,$B$29),1,0),IF(EXACT(B97,$B$30),1,0),IF(EXACT(B97,$B$31),1,0),IF(EXACT(B97,$B$32),1,0),IF(EXACT(B97,$B$33),1,0),IF(EXACT(B97,$B$34),1,0),IF(EXACT(B97,$B$35),1,0),IF(EXACT(B97,$B$36),1,0),IF(EXACT(B97,$B$37),1,0),IF(EXACT(B97,$B$38),1,0),IF(EXACT(B97,$B$39),1,0),IF(EXACT(B97,$B$40),1,0),IF(EXACT(B97,$B$41),1,0),IF(EXACT(B97,$B$42),1,0),IF(EXACT(B97,$B$43),1,0),IF(EXACT(B97,$B$44),1,0),IF(EXACT(B97,$B$45),1,0),IF(EXACT(B97,$B$46),1,0),IF(EXACT(B97,$B$47),1,0),IF(EXACT(B97,$B$48),1,0),IF(EXACT(B97,$B$49),1,0),IF(EXACT(B97,$B$50),1,0),IF(EXACT(B97,$B$51),1,0),IF(EXACT(B97,$B$52),1,0),IF(EXACT(B97,$B$53),1,0),IF(EXACT(B97,$B$54),1,0),IF(EXACT(B97,$B$55),1,0),IF(EXACT(B97,$B$56),1,0),IF(EXACT(B97,$B$57),1,0),IF(EXACT(B97,$B$58),1,0),IF(EXACT(B97,$B$59),1,0),IF(EXACT(B97,$B$60),1,0),IF(EXACT(B97,$B$61),1,0),IF(EXACT(B97,$B$62),1,0),IF(EXACT(B97,$B$63),1,0),IF(EXACT(B97,$B$64),1,0),IF(EXACT(B97,$B$65),1,0),IF(EXACT(B97,$B$66),1,0),IF(EXACT(B97,$B$67),1,0),IF(EXACT(B97,$B$68),1,0),IF(EXACT(B97,$B$69),1,0),IF(EXACT(B97,$B$70),1,0),IF(EXACT(B97,$B$71),1,0),IF(EXACT(B97,$B$72),1,0),IF(EXACT(B97,$B$73),1,0),IF(EXACT(B97,$B$74),1,0),IF(EXACT(B97,$B$75),1,0),IF(EXACT(B97,$B$76),1,0),IF(EXACT(B97,$B$77),1,0),IF(EXACT(B97,$B$78),1,0),IF(EXACT(B97,$B$79),1,0),IF(EXACT(B97,$B$80),1,0),IF(EXACT(B97,$B$81),1,0),IF(EXACT(B97,$B$82),1,0),IF(EXACT(B97,$B$83),1,0),IF(EXACT(B97,$B$84),1,0),IF(EXACT(B97,$B$85),1,0),IF(EXACT(B97,$B$86),1,0),IF(EXACT(B97,$B$87),1,0),IF(EXACT(B97,$B$88),1,0),IF(EXACT(B97,$B$89),1,0),IF(EXACT(B97,$B$90),1,0),IF(EXACT(B97,$B$91),1,0),IF(EXACT(B97,$B$92),1,0),IF(EXACT(B97,$B$93),1,0),IF(EXACT(B97,$B$94),1,0),IF(EXACT(B97,$B$95),1,0),IF(EXACT(B97,$B$96),1,0),IF(EXACT(B97,$B$97),1,0))=1,1,0))</x:f>
      </x:c>
      <x:c r="E97" s="3" t="str">
        <x:f>IF(A97="","",IF(C97=0,0,IF(SUM(IF(EXACT(A97,$B$8),1,0),IF(EXACT(A97,$B$9),1,0),IF(EXACT(A97,$B$10),1,0),IF(EXACT(A97,$B$11),1,0),IF(EXACT(A97,$B$12),1,0),IF(EXACT(A97,$B$13),1,0),IF(EXACT(A97,$B$14),1,0),IF(EXACT(A97,$B$15),1,0),IF(EXACT(A97,$B$16),1,0),IF(EXACT(A97,$B$17),1,0),IF(EXACT(A97,$B$18),1,0),IF(EXACT(A97,$B$19),1,0),IF(EXACT(A97,$B$20),1,0),IF(EXACT(A97,$B$21),1,0),IF(EXACT(A97,$B$22),1,0),IF(EXACT(A97,$B$23),1,0),IF(EXACT(A97,$B$24),1,0),IF(EXACT(A97,$B$25),1,0),IF(EXACT(A97,$B$26),1,0),IF(EXACT(A97,$B$27),1,0),IF(EXACT(A97,$B$28),1,0),IF(EXACT(A97,$B$29),1,0),IF(EXACT(A97,$B$30),1,0),IF(EXACT(A97,$B$31),1,0),IF(EXACT(A97,$B$32),1,0),IF(EXACT(A97,$B$33),1,0),IF(EXACT(A97,$B$34),1,0),IF(EXACT(A97,$B$35),1,0),IF(EXACT(A97,$B$36),1,0),IF(EXACT(A97,$B$37),1,0),IF(EXACT(A97,$B$38),1,0),IF(EXACT(A97,$B$39),1,0),IF(EXACT(A97,$B$40),1,0),IF(EXACT(A97,$B$41),1,0),IF(EXACT(A97,$B$42),1,0),IF(EXACT(A97,$B$43),1,0),IF(EXACT(A97,$B$44),1,0),IF(EXACT(A97,$B$45),1,0),IF(EXACT(A97,$B$46),1,0),IF(EXACT(A97,$B$47),1,0),IF(EXACT(A97,$B$48),1,0),IF(EXACT(A97,$B$49),1,0),IF(EXACT(A97,$B$50),1,0),IF(EXACT(A97,$B$51),1,0),IF(EXACT(A97,$B$52),1,0),IF(EXACT(A97,$B$53),1,0),IF(EXACT(A97,$B$54),1,0),IF(EXACT(A97,$B$55),1,0),IF(EXACT(A97,$B$56),1,0),IF(EXACT(A97,$B$57),1,0),IF(EXACT(A97,$B$58),1,0),IF(EXACT(A97,$B$59),1,0),IF(EXACT(A97,$B$60),1,0),IF(EXACT(A97,$B$61),1,0),IF(EXACT(A97,$B$62),1,0),IF(EXACT(A97,$B$63),1,0),IF(EXACT(A97,$B$64),1,0),IF(EXACT(A97,$B$65),1,0),IF(EXACT(A97,$B$66),1,0),IF(EXACT(A97,$B$67),1,0),IF(EXACT(A97,$B$68),1,0),IF(EXACT(A97,$B$69),1,0),IF(EXACT(A97,$B$70),1,0),IF(EXACT(A97,$B$71),1,0),IF(EXACT(A97,$B$72),1,0),IF(EXACT(A97,$B$73),1,0),IF(EXACT(A97,$B$74),1,0),IF(EXACT(A97,$B$75),1,0),IF(EXACT(A97,$B$76),1,0),IF(EXACT(A97,$B$77),1,0),IF(EXACT(A97,$B$78),1,0),IF(EXACT(A97,$B$79),1,0),IF(EXACT(A97,$B$80),1,0),IF(EXACT(A97,$B$81),1,0),IF(EXACT(A97,$B$82),1,0),IF(EXACT(A97,$B$83),1,0),IF(EXACT(A97,$B$84),1,0),IF(EXACT(A97,$B$85),1,0),IF(EXACT(A97,$B$86),1,0),IF(EXACT(A97,$B$87),1,0),IF(EXACT(A97,$B$88),1,0),IF(EXACT(A97,$B$89),1,0),IF(EXACT(A97,$B$90),1,0),IF(EXACT(A97,$B$91),1,0),IF(EXACT(A97,$B$92),1,0),IF(EXACT(A97,$B$93),1,0),IF(EXACT(A97,$B$94),1,0),IF(EXACT(A97,$B$95),1,0),IF(EXACT(A97,$B$96),1,0),IF(EXACT(A97,$B$97),1,0),IF(EXACT(A97,$B$98),1,0),IF(EXACT(A97,$B$99),1,0),IF(EXACT(A97,$B$100),1,0),IF(EXACT(A97,$B$101),1,0),IF(EXACT(A97,$B$102),1,0),IF(EXACT(A97,$B$103),1,0),IF(EXACT(A97,$B$104),1,0),IF(EXACT(A97,$B$105),1,0),IF(EXACT(A97,$B$106),1,0),IF(EXACT(A97,$B$107),1,0))&gt;0,1,0)))</x:f>
      </x:c>
      <x:c r="F97" s="3" t="str">
        <x:f>IF(A97="","",IF(C97=0,"Duplicate ignored",IF(E97=1,"Retained","Absent; review record")))</x:f>
      </x:c>
    </x:row>
    <x:row r="98" ht="36" customHeight="1">
      <x:c r="A98" s="30"/>
      <x:c r="B98" s="30"/>
      <x:c r="C98" s="3" t="str">
        <x:f>IF(A98="","",IF(SUM(IF(EXACT(A98,$A$8),1,0),IF(EXACT(A98,$A$9),1,0),IF(EXACT(A98,$A$10),1,0),IF(EXACT(A98,$A$11),1,0),IF(EXACT(A98,$A$12),1,0),IF(EXACT(A98,$A$13),1,0),IF(EXACT(A98,$A$14),1,0),IF(EXACT(A98,$A$15),1,0),IF(EXACT(A98,$A$16),1,0),IF(EXACT(A98,$A$17),1,0),IF(EXACT(A98,$A$18),1,0),IF(EXACT(A98,$A$19),1,0),IF(EXACT(A98,$A$20),1,0),IF(EXACT(A98,$A$21),1,0),IF(EXACT(A98,$A$22),1,0),IF(EXACT(A98,$A$23),1,0),IF(EXACT(A98,$A$24),1,0),IF(EXACT(A98,$A$25),1,0),IF(EXACT(A98,$A$26),1,0),IF(EXACT(A98,$A$27),1,0),IF(EXACT(A98,$A$28),1,0),IF(EXACT(A98,$A$29),1,0),IF(EXACT(A98,$A$30),1,0),IF(EXACT(A98,$A$31),1,0),IF(EXACT(A98,$A$32),1,0),IF(EXACT(A98,$A$33),1,0),IF(EXACT(A98,$A$34),1,0),IF(EXACT(A98,$A$35),1,0),IF(EXACT(A98,$A$36),1,0),IF(EXACT(A98,$A$37),1,0),IF(EXACT(A98,$A$38),1,0),IF(EXACT(A98,$A$39),1,0),IF(EXACT(A98,$A$40),1,0),IF(EXACT(A98,$A$41),1,0),IF(EXACT(A98,$A$42),1,0),IF(EXACT(A98,$A$43),1,0),IF(EXACT(A98,$A$44),1,0),IF(EXACT(A98,$A$45),1,0),IF(EXACT(A98,$A$46),1,0),IF(EXACT(A98,$A$47),1,0),IF(EXACT(A98,$A$48),1,0),IF(EXACT(A98,$A$49),1,0),IF(EXACT(A98,$A$50),1,0),IF(EXACT(A98,$A$51),1,0),IF(EXACT(A98,$A$52),1,0),IF(EXACT(A98,$A$53),1,0),IF(EXACT(A98,$A$54),1,0),IF(EXACT(A98,$A$55),1,0),IF(EXACT(A98,$A$56),1,0),IF(EXACT(A98,$A$57),1,0),IF(EXACT(A98,$A$58),1,0),IF(EXACT(A98,$A$59),1,0),IF(EXACT(A98,$A$60),1,0),IF(EXACT(A98,$A$61),1,0),IF(EXACT(A98,$A$62),1,0),IF(EXACT(A98,$A$63),1,0),IF(EXACT(A98,$A$64),1,0),IF(EXACT(A98,$A$65),1,0),IF(EXACT(A98,$A$66),1,0),IF(EXACT(A98,$A$67),1,0),IF(EXACT(A98,$A$68),1,0),IF(EXACT(A98,$A$69),1,0),IF(EXACT(A98,$A$70),1,0),IF(EXACT(A98,$A$71),1,0),IF(EXACT(A98,$A$72),1,0),IF(EXACT(A98,$A$73),1,0),IF(EXACT(A98,$A$74),1,0),IF(EXACT(A98,$A$75),1,0),IF(EXACT(A98,$A$76),1,0),IF(EXACT(A98,$A$77),1,0),IF(EXACT(A98,$A$78),1,0),IF(EXACT(A98,$A$79),1,0),IF(EXACT(A98,$A$80),1,0),IF(EXACT(A98,$A$81),1,0),IF(EXACT(A98,$A$82),1,0),IF(EXACT(A98,$A$83),1,0),IF(EXACT(A98,$A$84),1,0),IF(EXACT(A98,$A$85),1,0),IF(EXACT(A98,$A$86),1,0),IF(EXACT(A98,$A$87),1,0),IF(EXACT(A98,$A$88),1,0),IF(EXACT(A98,$A$89),1,0),IF(EXACT(A98,$A$90),1,0),IF(EXACT(A98,$A$91),1,0),IF(EXACT(A98,$A$92),1,0),IF(EXACT(A98,$A$93),1,0),IF(EXACT(A98,$A$94),1,0),IF(EXACT(A98,$A$95),1,0),IF(EXACT(A98,$A$96),1,0),IF(EXACT(A98,$A$97),1,0),IF(EXACT(A98,$A$98),1,0))=1,1,0))</x:f>
      </x:c>
      <x:c r="D98" s="3" t="str">
        <x:f>IF(B98="","",IF(SUM(IF(EXACT(B98,$B$8),1,0),IF(EXACT(B98,$B$9),1,0),IF(EXACT(B98,$B$10),1,0),IF(EXACT(B98,$B$11),1,0),IF(EXACT(B98,$B$12),1,0),IF(EXACT(B98,$B$13),1,0),IF(EXACT(B98,$B$14),1,0),IF(EXACT(B98,$B$15),1,0),IF(EXACT(B98,$B$16),1,0),IF(EXACT(B98,$B$17),1,0),IF(EXACT(B98,$B$18),1,0),IF(EXACT(B98,$B$19),1,0),IF(EXACT(B98,$B$20),1,0),IF(EXACT(B98,$B$21),1,0),IF(EXACT(B98,$B$22),1,0),IF(EXACT(B98,$B$23),1,0),IF(EXACT(B98,$B$24),1,0),IF(EXACT(B98,$B$25),1,0),IF(EXACT(B98,$B$26),1,0),IF(EXACT(B98,$B$27),1,0),IF(EXACT(B98,$B$28),1,0),IF(EXACT(B98,$B$29),1,0),IF(EXACT(B98,$B$30),1,0),IF(EXACT(B98,$B$31),1,0),IF(EXACT(B98,$B$32),1,0),IF(EXACT(B98,$B$33),1,0),IF(EXACT(B98,$B$34),1,0),IF(EXACT(B98,$B$35),1,0),IF(EXACT(B98,$B$36),1,0),IF(EXACT(B98,$B$37),1,0),IF(EXACT(B98,$B$38),1,0),IF(EXACT(B98,$B$39),1,0),IF(EXACT(B98,$B$40),1,0),IF(EXACT(B98,$B$41),1,0),IF(EXACT(B98,$B$42),1,0),IF(EXACT(B98,$B$43),1,0),IF(EXACT(B98,$B$44),1,0),IF(EXACT(B98,$B$45),1,0),IF(EXACT(B98,$B$46),1,0),IF(EXACT(B98,$B$47),1,0),IF(EXACT(B98,$B$48),1,0),IF(EXACT(B98,$B$49),1,0),IF(EXACT(B98,$B$50),1,0),IF(EXACT(B98,$B$51),1,0),IF(EXACT(B98,$B$52),1,0),IF(EXACT(B98,$B$53),1,0),IF(EXACT(B98,$B$54),1,0),IF(EXACT(B98,$B$55),1,0),IF(EXACT(B98,$B$56),1,0),IF(EXACT(B98,$B$57),1,0),IF(EXACT(B98,$B$58),1,0),IF(EXACT(B98,$B$59),1,0),IF(EXACT(B98,$B$60),1,0),IF(EXACT(B98,$B$61),1,0),IF(EXACT(B98,$B$62),1,0),IF(EXACT(B98,$B$63),1,0),IF(EXACT(B98,$B$64),1,0),IF(EXACT(B98,$B$65),1,0),IF(EXACT(B98,$B$66),1,0),IF(EXACT(B98,$B$67),1,0),IF(EXACT(B98,$B$68),1,0),IF(EXACT(B98,$B$69),1,0),IF(EXACT(B98,$B$70),1,0),IF(EXACT(B98,$B$71),1,0),IF(EXACT(B98,$B$72),1,0),IF(EXACT(B98,$B$73),1,0),IF(EXACT(B98,$B$74),1,0),IF(EXACT(B98,$B$75),1,0),IF(EXACT(B98,$B$76),1,0),IF(EXACT(B98,$B$77),1,0),IF(EXACT(B98,$B$78),1,0),IF(EXACT(B98,$B$79),1,0),IF(EXACT(B98,$B$80),1,0),IF(EXACT(B98,$B$81),1,0),IF(EXACT(B98,$B$82),1,0),IF(EXACT(B98,$B$83),1,0),IF(EXACT(B98,$B$84),1,0),IF(EXACT(B98,$B$85),1,0),IF(EXACT(B98,$B$86),1,0),IF(EXACT(B98,$B$87),1,0),IF(EXACT(B98,$B$88),1,0),IF(EXACT(B98,$B$89),1,0),IF(EXACT(B98,$B$90),1,0),IF(EXACT(B98,$B$91),1,0),IF(EXACT(B98,$B$92),1,0),IF(EXACT(B98,$B$93),1,0),IF(EXACT(B98,$B$94),1,0),IF(EXACT(B98,$B$95),1,0),IF(EXACT(B98,$B$96),1,0),IF(EXACT(B98,$B$97),1,0),IF(EXACT(B98,$B$98),1,0))=1,1,0))</x:f>
      </x:c>
      <x:c r="E98" s="3" t="str">
        <x:f>IF(A98="","",IF(C98=0,0,IF(SUM(IF(EXACT(A98,$B$8),1,0),IF(EXACT(A98,$B$9),1,0),IF(EXACT(A98,$B$10),1,0),IF(EXACT(A98,$B$11),1,0),IF(EXACT(A98,$B$12),1,0),IF(EXACT(A98,$B$13),1,0),IF(EXACT(A98,$B$14),1,0),IF(EXACT(A98,$B$15),1,0),IF(EXACT(A98,$B$16),1,0),IF(EXACT(A98,$B$17),1,0),IF(EXACT(A98,$B$18),1,0),IF(EXACT(A98,$B$19),1,0),IF(EXACT(A98,$B$20),1,0),IF(EXACT(A98,$B$21),1,0),IF(EXACT(A98,$B$22),1,0),IF(EXACT(A98,$B$23),1,0),IF(EXACT(A98,$B$24),1,0),IF(EXACT(A98,$B$25),1,0),IF(EXACT(A98,$B$26),1,0),IF(EXACT(A98,$B$27),1,0),IF(EXACT(A98,$B$28),1,0),IF(EXACT(A98,$B$29),1,0),IF(EXACT(A98,$B$30),1,0),IF(EXACT(A98,$B$31),1,0),IF(EXACT(A98,$B$32),1,0),IF(EXACT(A98,$B$33),1,0),IF(EXACT(A98,$B$34),1,0),IF(EXACT(A98,$B$35),1,0),IF(EXACT(A98,$B$36),1,0),IF(EXACT(A98,$B$37),1,0),IF(EXACT(A98,$B$38),1,0),IF(EXACT(A98,$B$39),1,0),IF(EXACT(A98,$B$40),1,0),IF(EXACT(A98,$B$41),1,0),IF(EXACT(A98,$B$42),1,0),IF(EXACT(A98,$B$43),1,0),IF(EXACT(A98,$B$44),1,0),IF(EXACT(A98,$B$45),1,0),IF(EXACT(A98,$B$46),1,0),IF(EXACT(A98,$B$47),1,0),IF(EXACT(A98,$B$48),1,0),IF(EXACT(A98,$B$49),1,0),IF(EXACT(A98,$B$50),1,0),IF(EXACT(A98,$B$51),1,0),IF(EXACT(A98,$B$52),1,0),IF(EXACT(A98,$B$53),1,0),IF(EXACT(A98,$B$54),1,0),IF(EXACT(A98,$B$55),1,0),IF(EXACT(A98,$B$56),1,0),IF(EXACT(A98,$B$57),1,0),IF(EXACT(A98,$B$58),1,0),IF(EXACT(A98,$B$59),1,0),IF(EXACT(A98,$B$60),1,0),IF(EXACT(A98,$B$61),1,0),IF(EXACT(A98,$B$62),1,0),IF(EXACT(A98,$B$63),1,0),IF(EXACT(A98,$B$64),1,0),IF(EXACT(A98,$B$65),1,0),IF(EXACT(A98,$B$66),1,0),IF(EXACT(A98,$B$67),1,0),IF(EXACT(A98,$B$68),1,0),IF(EXACT(A98,$B$69),1,0),IF(EXACT(A98,$B$70),1,0),IF(EXACT(A98,$B$71),1,0),IF(EXACT(A98,$B$72),1,0),IF(EXACT(A98,$B$73),1,0),IF(EXACT(A98,$B$74),1,0),IF(EXACT(A98,$B$75),1,0),IF(EXACT(A98,$B$76),1,0),IF(EXACT(A98,$B$77),1,0),IF(EXACT(A98,$B$78),1,0),IF(EXACT(A98,$B$79),1,0),IF(EXACT(A98,$B$80),1,0),IF(EXACT(A98,$B$81),1,0),IF(EXACT(A98,$B$82),1,0),IF(EXACT(A98,$B$83),1,0),IF(EXACT(A98,$B$84),1,0),IF(EXACT(A98,$B$85),1,0),IF(EXACT(A98,$B$86),1,0),IF(EXACT(A98,$B$87),1,0),IF(EXACT(A98,$B$88),1,0),IF(EXACT(A98,$B$89),1,0),IF(EXACT(A98,$B$90),1,0),IF(EXACT(A98,$B$91),1,0),IF(EXACT(A98,$B$92),1,0),IF(EXACT(A98,$B$93),1,0),IF(EXACT(A98,$B$94),1,0),IF(EXACT(A98,$B$95),1,0),IF(EXACT(A98,$B$96),1,0),IF(EXACT(A98,$B$97),1,0),IF(EXACT(A98,$B$98),1,0),IF(EXACT(A98,$B$99),1,0),IF(EXACT(A98,$B$100),1,0),IF(EXACT(A98,$B$101),1,0),IF(EXACT(A98,$B$102),1,0),IF(EXACT(A98,$B$103),1,0),IF(EXACT(A98,$B$104),1,0),IF(EXACT(A98,$B$105),1,0),IF(EXACT(A98,$B$106),1,0),IF(EXACT(A98,$B$107),1,0))&gt;0,1,0)))</x:f>
      </x:c>
      <x:c r="F98" s="3" t="str">
        <x:f>IF(A98="","",IF(C98=0,"Duplicate ignored",IF(E98=1,"Retained","Absent; review record")))</x:f>
      </x:c>
    </x:row>
    <x:row r="99" ht="36" customHeight="1">
      <x:c r="A99" s="30"/>
      <x:c r="B99" s="30"/>
      <x:c r="C99" s="3" t="str">
        <x:f>IF(A99="","",IF(SUM(IF(EXACT(A99,$A$8),1,0),IF(EXACT(A99,$A$9),1,0),IF(EXACT(A99,$A$10),1,0),IF(EXACT(A99,$A$11),1,0),IF(EXACT(A99,$A$12),1,0),IF(EXACT(A99,$A$13),1,0),IF(EXACT(A99,$A$14),1,0),IF(EXACT(A99,$A$15),1,0),IF(EXACT(A99,$A$16),1,0),IF(EXACT(A99,$A$17),1,0),IF(EXACT(A99,$A$18),1,0),IF(EXACT(A99,$A$19),1,0),IF(EXACT(A99,$A$20),1,0),IF(EXACT(A99,$A$21),1,0),IF(EXACT(A99,$A$22),1,0),IF(EXACT(A99,$A$23),1,0),IF(EXACT(A99,$A$24),1,0),IF(EXACT(A99,$A$25),1,0),IF(EXACT(A99,$A$26),1,0),IF(EXACT(A99,$A$27),1,0),IF(EXACT(A99,$A$28),1,0),IF(EXACT(A99,$A$29),1,0),IF(EXACT(A99,$A$30),1,0),IF(EXACT(A99,$A$31),1,0),IF(EXACT(A99,$A$32),1,0),IF(EXACT(A99,$A$33),1,0),IF(EXACT(A99,$A$34),1,0),IF(EXACT(A99,$A$35),1,0),IF(EXACT(A99,$A$36),1,0),IF(EXACT(A99,$A$37),1,0),IF(EXACT(A99,$A$38),1,0),IF(EXACT(A99,$A$39),1,0),IF(EXACT(A99,$A$40),1,0),IF(EXACT(A99,$A$41),1,0),IF(EXACT(A99,$A$42),1,0),IF(EXACT(A99,$A$43),1,0),IF(EXACT(A99,$A$44),1,0),IF(EXACT(A99,$A$45),1,0),IF(EXACT(A99,$A$46),1,0),IF(EXACT(A99,$A$47),1,0),IF(EXACT(A99,$A$48),1,0),IF(EXACT(A99,$A$49),1,0),IF(EXACT(A99,$A$50),1,0),IF(EXACT(A99,$A$51),1,0),IF(EXACT(A99,$A$52),1,0),IF(EXACT(A99,$A$53),1,0),IF(EXACT(A99,$A$54),1,0),IF(EXACT(A99,$A$55),1,0),IF(EXACT(A99,$A$56),1,0),IF(EXACT(A99,$A$57),1,0),IF(EXACT(A99,$A$58),1,0),IF(EXACT(A99,$A$59),1,0),IF(EXACT(A99,$A$60),1,0),IF(EXACT(A99,$A$61),1,0),IF(EXACT(A99,$A$62),1,0),IF(EXACT(A99,$A$63),1,0),IF(EXACT(A99,$A$64),1,0),IF(EXACT(A99,$A$65),1,0),IF(EXACT(A99,$A$66),1,0),IF(EXACT(A99,$A$67),1,0),IF(EXACT(A99,$A$68),1,0),IF(EXACT(A99,$A$69),1,0),IF(EXACT(A99,$A$70),1,0),IF(EXACT(A99,$A$71),1,0),IF(EXACT(A99,$A$72),1,0),IF(EXACT(A99,$A$73),1,0),IF(EXACT(A99,$A$74),1,0),IF(EXACT(A99,$A$75),1,0),IF(EXACT(A99,$A$76),1,0),IF(EXACT(A99,$A$77),1,0),IF(EXACT(A99,$A$78),1,0),IF(EXACT(A99,$A$79),1,0),IF(EXACT(A99,$A$80),1,0),IF(EXACT(A99,$A$81),1,0),IF(EXACT(A99,$A$82),1,0),IF(EXACT(A99,$A$83),1,0),IF(EXACT(A99,$A$84),1,0),IF(EXACT(A99,$A$85),1,0),IF(EXACT(A99,$A$86),1,0),IF(EXACT(A99,$A$87),1,0),IF(EXACT(A99,$A$88),1,0),IF(EXACT(A99,$A$89),1,0),IF(EXACT(A99,$A$90),1,0),IF(EXACT(A99,$A$91),1,0),IF(EXACT(A99,$A$92),1,0),IF(EXACT(A99,$A$93),1,0),IF(EXACT(A99,$A$94),1,0),IF(EXACT(A99,$A$95),1,0),IF(EXACT(A99,$A$96),1,0),IF(EXACT(A99,$A$97),1,0),IF(EXACT(A99,$A$98),1,0),IF(EXACT(A99,$A$99),1,0))=1,1,0))</x:f>
      </x:c>
      <x:c r="D99" s="3" t="str">
        <x:f>IF(B99="","",IF(SUM(IF(EXACT(B99,$B$8),1,0),IF(EXACT(B99,$B$9),1,0),IF(EXACT(B99,$B$10),1,0),IF(EXACT(B99,$B$11),1,0),IF(EXACT(B99,$B$12),1,0),IF(EXACT(B99,$B$13),1,0),IF(EXACT(B99,$B$14),1,0),IF(EXACT(B99,$B$15),1,0),IF(EXACT(B99,$B$16),1,0),IF(EXACT(B99,$B$17),1,0),IF(EXACT(B99,$B$18),1,0),IF(EXACT(B99,$B$19),1,0),IF(EXACT(B99,$B$20),1,0),IF(EXACT(B99,$B$21),1,0),IF(EXACT(B99,$B$22),1,0),IF(EXACT(B99,$B$23),1,0),IF(EXACT(B99,$B$24),1,0),IF(EXACT(B99,$B$25),1,0),IF(EXACT(B99,$B$26),1,0),IF(EXACT(B99,$B$27),1,0),IF(EXACT(B99,$B$28),1,0),IF(EXACT(B99,$B$29),1,0),IF(EXACT(B99,$B$30),1,0),IF(EXACT(B99,$B$31),1,0),IF(EXACT(B99,$B$32),1,0),IF(EXACT(B99,$B$33),1,0),IF(EXACT(B99,$B$34),1,0),IF(EXACT(B99,$B$35),1,0),IF(EXACT(B99,$B$36),1,0),IF(EXACT(B99,$B$37),1,0),IF(EXACT(B99,$B$38),1,0),IF(EXACT(B99,$B$39),1,0),IF(EXACT(B99,$B$40),1,0),IF(EXACT(B99,$B$41),1,0),IF(EXACT(B99,$B$42),1,0),IF(EXACT(B99,$B$43),1,0),IF(EXACT(B99,$B$44),1,0),IF(EXACT(B99,$B$45),1,0),IF(EXACT(B99,$B$46),1,0),IF(EXACT(B99,$B$47),1,0),IF(EXACT(B99,$B$48),1,0),IF(EXACT(B99,$B$49),1,0),IF(EXACT(B99,$B$50),1,0),IF(EXACT(B99,$B$51),1,0),IF(EXACT(B99,$B$52),1,0),IF(EXACT(B99,$B$53),1,0),IF(EXACT(B99,$B$54),1,0),IF(EXACT(B99,$B$55),1,0),IF(EXACT(B99,$B$56),1,0),IF(EXACT(B99,$B$57),1,0),IF(EXACT(B99,$B$58),1,0),IF(EXACT(B99,$B$59),1,0),IF(EXACT(B99,$B$60),1,0),IF(EXACT(B99,$B$61),1,0),IF(EXACT(B99,$B$62),1,0),IF(EXACT(B99,$B$63),1,0),IF(EXACT(B99,$B$64),1,0),IF(EXACT(B99,$B$65),1,0),IF(EXACT(B99,$B$66),1,0),IF(EXACT(B99,$B$67),1,0),IF(EXACT(B99,$B$68),1,0),IF(EXACT(B99,$B$69),1,0),IF(EXACT(B99,$B$70),1,0),IF(EXACT(B99,$B$71),1,0),IF(EXACT(B99,$B$72),1,0),IF(EXACT(B99,$B$73),1,0),IF(EXACT(B99,$B$74),1,0),IF(EXACT(B99,$B$75),1,0),IF(EXACT(B99,$B$76),1,0),IF(EXACT(B99,$B$77),1,0),IF(EXACT(B99,$B$78),1,0),IF(EXACT(B99,$B$79),1,0),IF(EXACT(B99,$B$80),1,0),IF(EXACT(B99,$B$81),1,0),IF(EXACT(B99,$B$82),1,0),IF(EXACT(B99,$B$83),1,0),IF(EXACT(B99,$B$84),1,0),IF(EXACT(B99,$B$85),1,0),IF(EXACT(B99,$B$86),1,0),IF(EXACT(B99,$B$87),1,0),IF(EXACT(B99,$B$88),1,0),IF(EXACT(B99,$B$89),1,0),IF(EXACT(B99,$B$90),1,0),IF(EXACT(B99,$B$91),1,0),IF(EXACT(B99,$B$92),1,0),IF(EXACT(B99,$B$93),1,0),IF(EXACT(B99,$B$94),1,0),IF(EXACT(B99,$B$95),1,0),IF(EXACT(B99,$B$96),1,0),IF(EXACT(B99,$B$97),1,0),IF(EXACT(B99,$B$98),1,0),IF(EXACT(B99,$B$99),1,0))=1,1,0))</x:f>
      </x:c>
      <x:c r="E99" s="3" t="str">
        <x:f>IF(A99="","",IF(C99=0,0,IF(SUM(IF(EXACT(A99,$B$8),1,0),IF(EXACT(A99,$B$9),1,0),IF(EXACT(A99,$B$10),1,0),IF(EXACT(A99,$B$11),1,0),IF(EXACT(A99,$B$12),1,0),IF(EXACT(A99,$B$13),1,0),IF(EXACT(A99,$B$14),1,0),IF(EXACT(A99,$B$15),1,0),IF(EXACT(A99,$B$16),1,0),IF(EXACT(A99,$B$17),1,0),IF(EXACT(A99,$B$18),1,0),IF(EXACT(A99,$B$19),1,0),IF(EXACT(A99,$B$20),1,0),IF(EXACT(A99,$B$21),1,0),IF(EXACT(A99,$B$22),1,0),IF(EXACT(A99,$B$23),1,0),IF(EXACT(A99,$B$24),1,0),IF(EXACT(A99,$B$25),1,0),IF(EXACT(A99,$B$26),1,0),IF(EXACT(A99,$B$27),1,0),IF(EXACT(A99,$B$28),1,0),IF(EXACT(A99,$B$29),1,0),IF(EXACT(A99,$B$30),1,0),IF(EXACT(A99,$B$31),1,0),IF(EXACT(A99,$B$32),1,0),IF(EXACT(A99,$B$33),1,0),IF(EXACT(A99,$B$34),1,0),IF(EXACT(A99,$B$35),1,0),IF(EXACT(A99,$B$36),1,0),IF(EXACT(A99,$B$37),1,0),IF(EXACT(A99,$B$38),1,0),IF(EXACT(A99,$B$39),1,0),IF(EXACT(A99,$B$40),1,0),IF(EXACT(A99,$B$41),1,0),IF(EXACT(A99,$B$42),1,0),IF(EXACT(A99,$B$43),1,0),IF(EXACT(A99,$B$44),1,0),IF(EXACT(A99,$B$45),1,0),IF(EXACT(A99,$B$46),1,0),IF(EXACT(A99,$B$47),1,0),IF(EXACT(A99,$B$48),1,0),IF(EXACT(A99,$B$49),1,0),IF(EXACT(A99,$B$50),1,0),IF(EXACT(A99,$B$51),1,0),IF(EXACT(A99,$B$52),1,0),IF(EXACT(A99,$B$53),1,0),IF(EXACT(A99,$B$54),1,0),IF(EXACT(A99,$B$55),1,0),IF(EXACT(A99,$B$56),1,0),IF(EXACT(A99,$B$57),1,0),IF(EXACT(A99,$B$58),1,0),IF(EXACT(A99,$B$59),1,0),IF(EXACT(A99,$B$60),1,0),IF(EXACT(A99,$B$61),1,0),IF(EXACT(A99,$B$62),1,0),IF(EXACT(A99,$B$63),1,0),IF(EXACT(A99,$B$64),1,0),IF(EXACT(A99,$B$65),1,0),IF(EXACT(A99,$B$66),1,0),IF(EXACT(A99,$B$67),1,0),IF(EXACT(A99,$B$68),1,0),IF(EXACT(A99,$B$69),1,0),IF(EXACT(A99,$B$70),1,0),IF(EXACT(A99,$B$71),1,0),IF(EXACT(A99,$B$72),1,0),IF(EXACT(A99,$B$73),1,0),IF(EXACT(A99,$B$74),1,0),IF(EXACT(A99,$B$75),1,0),IF(EXACT(A99,$B$76),1,0),IF(EXACT(A99,$B$77),1,0),IF(EXACT(A99,$B$78),1,0),IF(EXACT(A99,$B$79),1,0),IF(EXACT(A99,$B$80),1,0),IF(EXACT(A99,$B$81),1,0),IF(EXACT(A99,$B$82),1,0),IF(EXACT(A99,$B$83),1,0),IF(EXACT(A99,$B$84),1,0),IF(EXACT(A99,$B$85),1,0),IF(EXACT(A99,$B$86),1,0),IF(EXACT(A99,$B$87),1,0),IF(EXACT(A99,$B$88),1,0),IF(EXACT(A99,$B$89),1,0),IF(EXACT(A99,$B$90),1,0),IF(EXACT(A99,$B$91),1,0),IF(EXACT(A99,$B$92),1,0),IF(EXACT(A99,$B$93),1,0),IF(EXACT(A99,$B$94),1,0),IF(EXACT(A99,$B$95),1,0),IF(EXACT(A99,$B$96),1,0),IF(EXACT(A99,$B$97),1,0),IF(EXACT(A99,$B$98),1,0),IF(EXACT(A99,$B$99),1,0),IF(EXACT(A99,$B$100),1,0),IF(EXACT(A99,$B$101),1,0),IF(EXACT(A99,$B$102),1,0),IF(EXACT(A99,$B$103),1,0),IF(EXACT(A99,$B$104),1,0),IF(EXACT(A99,$B$105),1,0),IF(EXACT(A99,$B$106),1,0),IF(EXACT(A99,$B$107),1,0))&gt;0,1,0)))</x:f>
      </x:c>
      <x:c r="F99" s="3" t="str">
        <x:f>IF(A99="","",IF(C99=0,"Duplicate ignored",IF(E99=1,"Retained","Absent; review record")))</x:f>
      </x:c>
    </x:row>
    <x:row r="100" ht="36" customHeight="1">
      <x:c r="A100" s="30"/>
      <x:c r="B100" s="30"/>
      <x:c r="C100" s="3" t="str">
        <x:f>IF(A100="","",IF(SUM(IF(EXACT(A100,$A$8),1,0),IF(EXACT(A100,$A$9),1,0),IF(EXACT(A100,$A$10),1,0),IF(EXACT(A100,$A$11),1,0),IF(EXACT(A100,$A$12),1,0),IF(EXACT(A100,$A$13),1,0),IF(EXACT(A100,$A$14),1,0),IF(EXACT(A100,$A$15),1,0),IF(EXACT(A100,$A$16),1,0),IF(EXACT(A100,$A$17),1,0),IF(EXACT(A100,$A$18),1,0),IF(EXACT(A100,$A$19),1,0),IF(EXACT(A100,$A$20),1,0),IF(EXACT(A100,$A$21),1,0),IF(EXACT(A100,$A$22),1,0),IF(EXACT(A100,$A$23),1,0),IF(EXACT(A100,$A$24),1,0),IF(EXACT(A100,$A$25),1,0),IF(EXACT(A100,$A$26),1,0),IF(EXACT(A100,$A$27),1,0),IF(EXACT(A100,$A$28),1,0),IF(EXACT(A100,$A$29),1,0),IF(EXACT(A100,$A$30),1,0),IF(EXACT(A100,$A$31),1,0),IF(EXACT(A100,$A$32),1,0),IF(EXACT(A100,$A$33),1,0),IF(EXACT(A100,$A$34),1,0),IF(EXACT(A100,$A$35),1,0),IF(EXACT(A100,$A$36),1,0),IF(EXACT(A100,$A$37),1,0),IF(EXACT(A100,$A$38),1,0),IF(EXACT(A100,$A$39),1,0),IF(EXACT(A100,$A$40),1,0),IF(EXACT(A100,$A$41),1,0),IF(EXACT(A100,$A$42),1,0),IF(EXACT(A100,$A$43),1,0),IF(EXACT(A100,$A$44),1,0),IF(EXACT(A100,$A$45),1,0),IF(EXACT(A100,$A$46),1,0),IF(EXACT(A100,$A$47),1,0),IF(EXACT(A100,$A$48),1,0),IF(EXACT(A100,$A$49),1,0),IF(EXACT(A100,$A$50),1,0),IF(EXACT(A100,$A$51),1,0),IF(EXACT(A100,$A$52),1,0),IF(EXACT(A100,$A$53),1,0),IF(EXACT(A100,$A$54),1,0),IF(EXACT(A100,$A$55),1,0),IF(EXACT(A100,$A$56),1,0),IF(EXACT(A100,$A$57),1,0),IF(EXACT(A100,$A$58),1,0),IF(EXACT(A100,$A$59),1,0),IF(EXACT(A100,$A$60),1,0),IF(EXACT(A100,$A$61),1,0),IF(EXACT(A100,$A$62),1,0),IF(EXACT(A100,$A$63),1,0),IF(EXACT(A100,$A$64),1,0),IF(EXACT(A100,$A$65),1,0),IF(EXACT(A100,$A$66),1,0),IF(EXACT(A100,$A$67),1,0),IF(EXACT(A100,$A$68),1,0),IF(EXACT(A100,$A$69),1,0),IF(EXACT(A100,$A$70),1,0),IF(EXACT(A100,$A$71),1,0),IF(EXACT(A100,$A$72),1,0),IF(EXACT(A100,$A$73),1,0),IF(EXACT(A100,$A$74),1,0),IF(EXACT(A100,$A$75),1,0),IF(EXACT(A100,$A$76),1,0),IF(EXACT(A100,$A$77),1,0),IF(EXACT(A100,$A$78),1,0),IF(EXACT(A100,$A$79),1,0),IF(EXACT(A100,$A$80),1,0),IF(EXACT(A100,$A$81),1,0),IF(EXACT(A100,$A$82),1,0),IF(EXACT(A100,$A$83),1,0),IF(EXACT(A100,$A$84),1,0),IF(EXACT(A100,$A$85),1,0),IF(EXACT(A100,$A$86),1,0),IF(EXACT(A100,$A$87),1,0),IF(EXACT(A100,$A$88),1,0),IF(EXACT(A100,$A$89),1,0),IF(EXACT(A100,$A$90),1,0),IF(EXACT(A100,$A$91),1,0),IF(EXACT(A100,$A$92),1,0),IF(EXACT(A100,$A$93),1,0),IF(EXACT(A100,$A$94),1,0),IF(EXACT(A100,$A$95),1,0),IF(EXACT(A100,$A$96),1,0),IF(EXACT(A100,$A$97),1,0),IF(EXACT(A100,$A$98),1,0),IF(EXACT(A100,$A$99),1,0),IF(EXACT(A100,$A$100),1,0))=1,1,0))</x:f>
      </x:c>
      <x:c r="D100" s="3" t="str">
        <x:f>IF(B100="","",IF(SUM(IF(EXACT(B100,$B$8),1,0),IF(EXACT(B100,$B$9),1,0),IF(EXACT(B100,$B$10),1,0),IF(EXACT(B100,$B$11),1,0),IF(EXACT(B100,$B$12),1,0),IF(EXACT(B100,$B$13),1,0),IF(EXACT(B100,$B$14),1,0),IF(EXACT(B100,$B$15),1,0),IF(EXACT(B100,$B$16),1,0),IF(EXACT(B100,$B$17),1,0),IF(EXACT(B100,$B$18),1,0),IF(EXACT(B100,$B$19),1,0),IF(EXACT(B100,$B$20),1,0),IF(EXACT(B100,$B$21),1,0),IF(EXACT(B100,$B$22),1,0),IF(EXACT(B100,$B$23),1,0),IF(EXACT(B100,$B$24),1,0),IF(EXACT(B100,$B$25),1,0),IF(EXACT(B100,$B$26),1,0),IF(EXACT(B100,$B$27),1,0),IF(EXACT(B100,$B$28),1,0),IF(EXACT(B100,$B$29),1,0),IF(EXACT(B100,$B$30),1,0),IF(EXACT(B100,$B$31),1,0),IF(EXACT(B100,$B$32),1,0),IF(EXACT(B100,$B$33),1,0),IF(EXACT(B100,$B$34),1,0),IF(EXACT(B100,$B$35),1,0),IF(EXACT(B100,$B$36),1,0),IF(EXACT(B100,$B$37),1,0),IF(EXACT(B100,$B$38),1,0),IF(EXACT(B100,$B$39),1,0),IF(EXACT(B100,$B$40),1,0),IF(EXACT(B100,$B$41),1,0),IF(EXACT(B100,$B$42),1,0),IF(EXACT(B100,$B$43),1,0),IF(EXACT(B100,$B$44),1,0),IF(EXACT(B100,$B$45),1,0),IF(EXACT(B100,$B$46),1,0),IF(EXACT(B100,$B$47),1,0),IF(EXACT(B100,$B$48),1,0),IF(EXACT(B100,$B$49),1,0),IF(EXACT(B100,$B$50),1,0),IF(EXACT(B100,$B$51),1,0),IF(EXACT(B100,$B$52),1,0),IF(EXACT(B100,$B$53),1,0),IF(EXACT(B100,$B$54),1,0),IF(EXACT(B100,$B$55),1,0),IF(EXACT(B100,$B$56),1,0),IF(EXACT(B100,$B$57),1,0),IF(EXACT(B100,$B$58),1,0),IF(EXACT(B100,$B$59),1,0),IF(EXACT(B100,$B$60),1,0),IF(EXACT(B100,$B$61),1,0),IF(EXACT(B100,$B$62),1,0),IF(EXACT(B100,$B$63),1,0),IF(EXACT(B100,$B$64),1,0),IF(EXACT(B100,$B$65),1,0),IF(EXACT(B100,$B$66),1,0),IF(EXACT(B100,$B$67),1,0),IF(EXACT(B100,$B$68),1,0),IF(EXACT(B100,$B$69),1,0),IF(EXACT(B100,$B$70),1,0),IF(EXACT(B100,$B$71),1,0),IF(EXACT(B100,$B$72),1,0),IF(EXACT(B100,$B$73),1,0),IF(EXACT(B100,$B$74),1,0),IF(EXACT(B100,$B$75),1,0),IF(EXACT(B100,$B$76),1,0),IF(EXACT(B100,$B$77),1,0),IF(EXACT(B100,$B$78),1,0),IF(EXACT(B100,$B$79),1,0),IF(EXACT(B100,$B$80),1,0),IF(EXACT(B100,$B$81),1,0),IF(EXACT(B100,$B$82),1,0),IF(EXACT(B100,$B$83),1,0),IF(EXACT(B100,$B$84),1,0),IF(EXACT(B100,$B$85),1,0),IF(EXACT(B100,$B$86),1,0),IF(EXACT(B100,$B$87),1,0),IF(EXACT(B100,$B$88),1,0),IF(EXACT(B100,$B$89),1,0),IF(EXACT(B100,$B$90),1,0),IF(EXACT(B100,$B$91),1,0),IF(EXACT(B100,$B$92),1,0),IF(EXACT(B100,$B$93),1,0),IF(EXACT(B100,$B$94),1,0),IF(EXACT(B100,$B$95),1,0),IF(EXACT(B100,$B$96),1,0),IF(EXACT(B100,$B$97),1,0),IF(EXACT(B100,$B$98),1,0),IF(EXACT(B100,$B$99),1,0),IF(EXACT(B100,$B$100),1,0))=1,1,0))</x:f>
      </x:c>
      <x:c r="E100" s="3" t="str">
        <x:f>IF(A100="","",IF(C100=0,0,IF(SUM(IF(EXACT(A100,$B$8),1,0),IF(EXACT(A100,$B$9),1,0),IF(EXACT(A100,$B$10),1,0),IF(EXACT(A100,$B$11),1,0),IF(EXACT(A100,$B$12),1,0),IF(EXACT(A100,$B$13),1,0),IF(EXACT(A100,$B$14),1,0),IF(EXACT(A100,$B$15),1,0),IF(EXACT(A100,$B$16),1,0),IF(EXACT(A100,$B$17),1,0),IF(EXACT(A100,$B$18),1,0),IF(EXACT(A100,$B$19),1,0),IF(EXACT(A100,$B$20),1,0),IF(EXACT(A100,$B$21),1,0),IF(EXACT(A100,$B$22),1,0),IF(EXACT(A100,$B$23),1,0),IF(EXACT(A100,$B$24),1,0),IF(EXACT(A100,$B$25),1,0),IF(EXACT(A100,$B$26),1,0),IF(EXACT(A100,$B$27),1,0),IF(EXACT(A100,$B$28),1,0),IF(EXACT(A100,$B$29),1,0),IF(EXACT(A100,$B$30),1,0),IF(EXACT(A100,$B$31),1,0),IF(EXACT(A100,$B$32),1,0),IF(EXACT(A100,$B$33),1,0),IF(EXACT(A100,$B$34),1,0),IF(EXACT(A100,$B$35),1,0),IF(EXACT(A100,$B$36),1,0),IF(EXACT(A100,$B$37),1,0),IF(EXACT(A100,$B$38),1,0),IF(EXACT(A100,$B$39),1,0),IF(EXACT(A100,$B$40),1,0),IF(EXACT(A100,$B$41),1,0),IF(EXACT(A100,$B$42),1,0),IF(EXACT(A100,$B$43),1,0),IF(EXACT(A100,$B$44),1,0),IF(EXACT(A100,$B$45),1,0),IF(EXACT(A100,$B$46),1,0),IF(EXACT(A100,$B$47),1,0),IF(EXACT(A100,$B$48),1,0),IF(EXACT(A100,$B$49),1,0),IF(EXACT(A100,$B$50),1,0),IF(EXACT(A100,$B$51),1,0),IF(EXACT(A100,$B$52),1,0),IF(EXACT(A100,$B$53),1,0),IF(EXACT(A100,$B$54),1,0),IF(EXACT(A100,$B$55),1,0),IF(EXACT(A100,$B$56),1,0),IF(EXACT(A100,$B$57),1,0),IF(EXACT(A100,$B$58),1,0),IF(EXACT(A100,$B$59),1,0),IF(EXACT(A100,$B$60),1,0),IF(EXACT(A100,$B$61),1,0),IF(EXACT(A100,$B$62),1,0),IF(EXACT(A100,$B$63),1,0),IF(EXACT(A100,$B$64),1,0),IF(EXACT(A100,$B$65),1,0),IF(EXACT(A100,$B$66),1,0),IF(EXACT(A100,$B$67),1,0),IF(EXACT(A100,$B$68),1,0),IF(EXACT(A100,$B$69),1,0),IF(EXACT(A100,$B$70),1,0),IF(EXACT(A100,$B$71),1,0),IF(EXACT(A100,$B$72),1,0),IF(EXACT(A100,$B$73),1,0),IF(EXACT(A100,$B$74),1,0),IF(EXACT(A100,$B$75),1,0),IF(EXACT(A100,$B$76),1,0),IF(EXACT(A100,$B$77),1,0),IF(EXACT(A100,$B$78),1,0),IF(EXACT(A100,$B$79),1,0),IF(EXACT(A100,$B$80),1,0),IF(EXACT(A100,$B$81),1,0),IF(EXACT(A100,$B$82),1,0),IF(EXACT(A100,$B$83),1,0),IF(EXACT(A100,$B$84),1,0),IF(EXACT(A100,$B$85),1,0),IF(EXACT(A100,$B$86),1,0),IF(EXACT(A100,$B$87),1,0),IF(EXACT(A100,$B$88),1,0),IF(EXACT(A100,$B$89),1,0),IF(EXACT(A100,$B$90),1,0),IF(EXACT(A100,$B$91),1,0),IF(EXACT(A100,$B$92),1,0),IF(EXACT(A100,$B$93),1,0),IF(EXACT(A100,$B$94),1,0),IF(EXACT(A100,$B$95),1,0),IF(EXACT(A100,$B$96),1,0),IF(EXACT(A100,$B$97),1,0),IF(EXACT(A100,$B$98),1,0),IF(EXACT(A100,$B$99),1,0),IF(EXACT(A100,$B$100),1,0),IF(EXACT(A100,$B$101),1,0),IF(EXACT(A100,$B$102),1,0),IF(EXACT(A100,$B$103),1,0),IF(EXACT(A100,$B$104),1,0),IF(EXACT(A100,$B$105),1,0),IF(EXACT(A100,$B$106),1,0),IF(EXACT(A100,$B$107),1,0))&gt;0,1,0)))</x:f>
      </x:c>
      <x:c r="F100" s="3" t="str">
        <x:f>IF(A100="","",IF(C100=0,"Duplicate ignored",IF(E100=1,"Retained","Absent; review record")))</x:f>
      </x:c>
    </x:row>
    <x:row r="101" ht="36" customHeight="1">
      <x:c r="A101" s="30"/>
      <x:c r="B101" s="30"/>
      <x:c r="C101" s="3" t="str">
        <x:f>IF(A101="","",IF(SUM(IF(EXACT(A101,$A$8),1,0),IF(EXACT(A101,$A$9),1,0),IF(EXACT(A101,$A$10),1,0),IF(EXACT(A101,$A$11),1,0),IF(EXACT(A101,$A$12),1,0),IF(EXACT(A101,$A$13),1,0),IF(EXACT(A101,$A$14),1,0),IF(EXACT(A101,$A$15),1,0),IF(EXACT(A101,$A$16),1,0),IF(EXACT(A101,$A$17),1,0),IF(EXACT(A101,$A$18),1,0),IF(EXACT(A101,$A$19),1,0),IF(EXACT(A101,$A$20),1,0),IF(EXACT(A101,$A$21),1,0),IF(EXACT(A101,$A$22),1,0),IF(EXACT(A101,$A$23),1,0),IF(EXACT(A101,$A$24),1,0),IF(EXACT(A101,$A$25),1,0),IF(EXACT(A101,$A$26),1,0),IF(EXACT(A101,$A$27),1,0),IF(EXACT(A101,$A$28),1,0),IF(EXACT(A101,$A$29),1,0),IF(EXACT(A101,$A$30),1,0),IF(EXACT(A101,$A$31),1,0),IF(EXACT(A101,$A$32),1,0),IF(EXACT(A101,$A$33),1,0),IF(EXACT(A101,$A$34),1,0),IF(EXACT(A101,$A$35),1,0),IF(EXACT(A101,$A$36),1,0),IF(EXACT(A101,$A$37),1,0),IF(EXACT(A101,$A$38),1,0),IF(EXACT(A101,$A$39),1,0),IF(EXACT(A101,$A$40),1,0),IF(EXACT(A101,$A$41),1,0),IF(EXACT(A101,$A$42),1,0),IF(EXACT(A101,$A$43),1,0),IF(EXACT(A101,$A$44),1,0),IF(EXACT(A101,$A$45),1,0),IF(EXACT(A101,$A$46),1,0),IF(EXACT(A101,$A$47),1,0),IF(EXACT(A101,$A$48),1,0),IF(EXACT(A101,$A$49),1,0),IF(EXACT(A101,$A$50),1,0),IF(EXACT(A101,$A$51),1,0),IF(EXACT(A101,$A$52),1,0),IF(EXACT(A101,$A$53),1,0),IF(EXACT(A101,$A$54),1,0),IF(EXACT(A101,$A$55),1,0),IF(EXACT(A101,$A$56),1,0),IF(EXACT(A101,$A$57),1,0),IF(EXACT(A101,$A$58),1,0),IF(EXACT(A101,$A$59),1,0),IF(EXACT(A101,$A$60),1,0),IF(EXACT(A101,$A$61),1,0),IF(EXACT(A101,$A$62),1,0),IF(EXACT(A101,$A$63),1,0),IF(EXACT(A101,$A$64),1,0),IF(EXACT(A101,$A$65),1,0),IF(EXACT(A101,$A$66),1,0),IF(EXACT(A101,$A$67),1,0),IF(EXACT(A101,$A$68),1,0),IF(EXACT(A101,$A$69),1,0),IF(EXACT(A101,$A$70),1,0),IF(EXACT(A101,$A$71),1,0),IF(EXACT(A101,$A$72),1,0),IF(EXACT(A101,$A$73),1,0),IF(EXACT(A101,$A$74),1,0),IF(EXACT(A101,$A$75),1,0),IF(EXACT(A101,$A$76),1,0),IF(EXACT(A101,$A$77),1,0),IF(EXACT(A101,$A$78),1,0),IF(EXACT(A101,$A$79),1,0),IF(EXACT(A101,$A$80),1,0),IF(EXACT(A101,$A$81),1,0),IF(EXACT(A101,$A$82),1,0),IF(EXACT(A101,$A$83),1,0),IF(EXACT(A101,$A$84),1,0),IF(EXACT(A101,$A$85),1,0),IF(EXACT(A101,$A$86),1,0),IF(EXACT(A101,$A$87),1,0),IF(EXACT(A101,$A$88),1,0),IF(EXACT(A101,$A$89),1,0),IF(EXACT(A101,$A$90),1,0),IF(EXACT(A101,$A$91),1,0),IF(EXACT(A101,$A$92),1,0),IF(EXACT(A101,$A$93),1,0),IF(EXACT(A101,$A$94),1,0),IF(EXACT(A101,$A$95),1,0),IF(EXACT(A101,$A$96),1,0),IF(EXACT(A101,$A$97),1,0),IF(EXACT(A101,$A$98),1,0),IF(EXACT(A101,$A$99),1,0),IF(EXACT(A101,$A$100),1,0),IF(EXACT(A101,$A$101),1,0))=1,1,0))</x:f>
      </x:c>
      <x:c r="D101" s="3" t="str">
        <x:f>IF(B101="","",IF(SUM(IF(EXACT(B101,$B$8),1,0),IF(EXACT(B101,$B$9),1,0),IF(EXACT(B101,$B$10),1,0),IF(EXACT(B101,$B$11),1,0),IF(EXACT(B101,$B$12),1,0),IF(EXACT(B101,$B$13),1,0),IF(EXACT(B101,$B$14),1,0),IF(EXACT(B101,$B$15),1,0),IF(EXACT(B101,$B$16),1,0),IF(EXACT(B101,$B$17),1,0),IF(EXACT(B101,$B$18),1,0),IF(EXACT(B101,$B$19),1,0),IF(EXACT(B101,$B$20),1,0),IF(EXACT(B101,$B$21),1,0),IF(EXACT(B101,$B$22),1,0),IF(EXACT(B101,$B$23),1,0),IF(EXACT(B101,$B$24),1,0),IF(EXACT(B101,$B$25),1,0),IF(EXACT(B101,$B$26),1,0),IF(EXACT(B101,$B$27),1,0),IF(EXACT(B101,$B$28),1,0),IF(EXACT(B101,$B$29),1,0),IF(EXACT(B101,$B$30),1,0),IF(EXACT(B101,$B$31),1,0),IF(EXACT(B101,$B$32),1,0),IF(EXACT(B101,$B$33),1,0),IF(EXACT(B101,$B$34),1,0),IF(EXACT(B101,$B$35),1,0),IF(EXACT(B101,$B$36),1,0),IF(EXACT(B101,$B$37),1,0),IF(EXACT(B101,$B$38),1,0),IF(EXACT(B101,$B$39),1,0),IF(EXACT(B101,$B$40),1,0),IF(EXACT(B101,$B$41),1,0),IF(EXACT(B101,$B$42),1,0),IF(EXACT(B101,$B$43),1,0),IF(EXACT(B101,$B$44),1,0),IF(EXACT(B101,$B$45),1,0),IF(EXACT(B101,$B$46),1,0),IF(EXACT(B101,$B$47),1,0),IF(EXACT(B101,$B$48),1,0),IF(EXACT(B101,$B$49),1,0),IF(EXACT(B101,$B$50),1,0),IF(EXACT(B101,$B$51),1,0),IF(EXACT(B101,$B$52),1,0),IF(EXACT(B101,$B$53),1,0),IF(EXACT(B101,$B$54),1,0),IF(EXACT(B101,$B$55),1,0),IF(EXACT(B101,$B$56),1,0),IF(EXACT(B101,$B$57),1,0),IF(EXACT(B101,$B$58),1,0),IF(EXACT(B101,$B$59),1,0),IF(EXACT(B101,$B$60),1,0),IF(EXACT(B101,$B$61),1,0),IF(EXACT(B101,$B$62),1,0),IF(EXACT(B101,$B$63),1,0),IF(EXACT(B101,$B$64),1,0),IF(EXACT(B101,$B$65),1,0),IF(EXACT(B101,$B$66),1,0),IF(EXACT(B101,$B$67),1,0),IF(EXACT(B101,$B$68),1,0),IF(EXACT(B101,$B$69),1,0),IF(EXACT(B101,$B$70),1,0),IF(EXACT(B101,$B$71),1,0),IF(EXACT(B101,$B$72),1,0),IF(EXACT(B101,$B$73),1,0),IF(EXACT(B101,$B$74),1,0),IF(EXACT(B101,$B$75),1,0),IF(EXACT(B101,$B$76),1,0),IF(EXACT(B101,$B$77),1,0),IF(EXACT(B101,$B$78),1,0),IF(EXACT(B101,$B$79),1,0),IF(EXACT(B101,$B$80),1,0),IF(EXACT(B101,$B$81),1,0),IF(EXACT(B101,$B$82),1,0),IF(EXACT(B101,$B$83),1,0),IF(EXACT(B101,$B$84),1,0),IF(EXACT(B101,$B$85),1,0),IF(EXACT(B101,$B$86),1,0),IF(EXACT(B101,$B$87),1,0),IF(EXACT(B101,$B$88),1,0),IF(EXACT(B101,$B$89),1,0),IF(EXACT(B101,$B$90),1,0),IF(EXACT(B101,$B$91),1,0),IF(EXACT(B101,$B$92),1,0),IF(EXACT(B101,$B$93),1,0),IF(EXACT(B101,$B$94),1,0),IF(EXACT(B101,$B$95),1,0),IF(EXACT(B101,$B$96),1,0),IF(EXACT(B101,$B$97),1,0),IF(EXACT(B101,$B$98),1,0),IF(EXACT(B101,$B$99),1,0),IF(EXACT(B101,$B$100),1,0),IF(EXACT(B101,$B$101),1,0))=1,1,0))</x:f>
      </x:c>
      <x:c r="E101" s="3" t="str">
        <x:f>IF(A101="","",IF(C101=0,0,IF(SUM(IF(EXACT(A101,$B$8),1,0),IF(EXACT(A101,$B$9),1,0),IF(EXACT(A101,$B$10),1,0),IF(EXACT(A101,$B$11),1,0),IF(EXACT(A101,$B$12),1,0),IF(EXACT(A101,$B$13),1,0),IF(EXACT(A101,$B$14),1,0),IF(EXACT(A101,$B$15),1,0),IF(EXACT(A101,$B$16),1,0),IF(EXACT(A101,$B$17),1,0),IF(EXACT(A101,$B$18),1,0),IF(EXACT(A101,$B$19),1,0),IF(EXACT(A101,$B$20),1,0),IF(EXACT(A101,$B$21),1,0),IF(EXACT(A101,$B$22),1,0),IF(EXACT(A101,$B$23),1,0),IF(EXACT(A101,$B$24),1,0),IF(EXACT(A101,$B$25),1,0),IF(EXACT(A101,$B$26),1,0),IF(EXACT(A101,$B$27),1,0),IF(EXACT(A101,$B$28),1,0),IF(EXACT(A101,$B$29),1,0),IF(EXACT(A101,$B$30),1,0),IF(EXACT(A101,$B$31),1,0),IF(EXACT(A101,$B$32),1,0),IF(EXACT(A101,$B$33),1,0),IF(EXACT(A101,$B$34),1,0),IF(EXACT(A101,$B$35),1,0),IF(EXACT(A101,$B$36),1,0),IF(EXACT(A101,$B$37),1,0),IF(EXACT(A101,$B$38),1,0),IF(EXACT(A101,$B$39),1,0),IF(EXACT(A101,$B$40),1,0),IF(EXACT(A101,$B$41),1,0),IF(EXACT(A101,$B$42),1,0),IF(EXACT(A101,$B$43),1,0),IF(EXACT(A101,$B$44),1,0),IF(EXACT(A101,$B$45),1,0),IF(EXACT(A101,$B$46),1,0),IF(EXACT(A101,$B$47),1,0),IF(EXACT(A101,$B$48),1,0),IF(EXACT(A101,$B$49),1,0),IF(EXACT(A101,$B$50),1,0),IF(EXACT(A101,$B$51),1,0),IF(EXACT(A101,$B$52),1,0),IF(EXACT(A101,$B$53),1,0),IF(EXACT(A101,$B$54),1,0),IF(EXACT(A101,$B$55),1,0),IF(EXACT(A101,$B$56),1,0),IF(EXACT(A101,$B$57),1,0),IF(EXACT(A101,$B$58),1,0),IF(EXACT(A101,$B$59),1,0),IF(EXACT(A101,$B$60),1,0),IF(EXACT(A101,$B$61),1,0),IF(EXACT(A101,$B$62),1,0),IF(EXACT(A101,$B$63),1,0),IF(EXACT(A101,$B$64),1,0),IF(EXACT(A101,$B$65),1,0),IF(EXACT(A101,$B$66),1,0),IF(EXACT(A101,$B$67),1,0),IF(EXACT(A101,$B$68),1,0),IF(EXACT(A101,$B$69),1,0),IF(EXACT(A101,$B$70),1,0),IF(EXACT(A101,$B$71),1,0),IF(EXACT(A101,$B$72),1,0),IF(EXACT(A101,$B$73),1,0),IF(EXACT(A101,$B$74),1,0),IF(EXACT(A101,$B$75),1,0),IF(EXACT(A101,$B$76),1,0),IF(EXACT(A101,$B$77),1,0),IF(EXACT(A101,$B$78),1,0),IF(EXACT(A101,$B$79),1,0),IF(EXACT(A101,$B$80),1,0),IF(EXACT(A101,$B$81),1,0),IF(EXACT(A101,$B$82),1,0),IF(EXACT(A101,$B$83),1,0),IF(EXACT(A101,$B$84),1,0),IF(EXACT(A101,$B$85),1,0),IF(EXACT(A101,$B$86),1,0),IF(EXACT(A101,$B$87),1,0),IF(EXACT(A101,$B$88),1,0),IF(EXACT(A101,$B$89),1,0),IF(EXACT(A101,$B$90),1,0),IF(EXACT(A101,$B$91),1,0),IF(EXACT(A101,$B$92),1,0),IF(EXACT(A101,$B$93),1,0),IF(EXACT(A101,$B$94),1,0),IF(EXACT(A101,$B$95),1,0),IF(EXACT(A101,$B$96),1,0),IF(EXACT(A101,$B$97),1,0),IF(EXACT(A101,$B$98),1,0),IF(EXACT(A101,$B$99),1,0),IF(EXACT(A101,$B$100),1,0),IF(EXACT(A101,$B$101),1,0),IF(EXACT(A101,$B$102),1,0),IF(EXACT(A101,$B$103),1,0),IF(EXACT(A101,$B$104),1,0),IF(EXACT(A101,$B$105),1,0),IF(EXACT(A101,$B$106),1,0),IF(EXACT(A101,$B$107),1,0))&gt;0,1,0)))</x:f>
      </x:c>
      <x:c r="F101" s="3" t="str">
        <x:f>IF(A101="","",IF(C101=0,"Duplicate ignored",IF(E101=1,"Retained","Absent; review record")))</x:f>
      </x:c>
    </x:row>
    <x:row r="102" ht="36" customHeight="1">
      <x:c r="A102" s="30"/>
      <x:c r="B102" s="30"/>
      <x:c r="C102" s="3" t="str">
        <x:f>IF(A102="","",IF(SUM(IF(EXACT(A102,$A$8),1,0),IF(EXACT(A102,$A$9),1,0),IF(EXACT(A102,$A$10),1,0),IF(EXACT(A102,$A$11),1,0),IF(EXACT(A102,$A$12),1,0),IF(EXACT(A102,$A$13),1,0),IF(EXACT(A102,$A$14),1,0),IF(EXACT(A102,$A$15),1,0),IF(EXACT(A102,$A$16),1,0),IF(EXACT(A102,$A$17),1,0),IF(EXACT(A102,$A$18),1,0),IF(EXACT(A102,$A$19),1,0),IF(EXACT(A102,$A$20),1,0),IF(EXACT(A102,$A$21),1,0),IF(EXACT(A102,$A$22),1,0),IF(EXACT(A102,$A$23),1,0),IF(EXACT(A102,$A$24),1,0),IF(EXACT(A102,$A$25),1,0),IF(EXACT(A102,$A$26),1,0),IF(EXACT(A102,$A$27),1,0),IF(EXACT(A102,$A$28),1,0),IF(EXACT(A102,$A$29),1,0),IF(EXACT(A102,$A$30),1,0),IF(EXACT(A102,$A$31),1,0),IF(EXACT(A102,$A$32),1,0),IF(EXACT(A102,$A$33),1,0),IF(EXACT(A102,$A$34),1,0),IF(EXACT(A102,$A$35),1,0),IF(EXACT(A102,$A$36),1,0),IF(EXACT(A102,$A$37),1,0),IF(EXACT(A102,$A$38),1,0),IF(EXACT(A102,$A$39),1,0),IF(EXACT(A102,$A$40),1,0),IF(EXACT(A102,$A$41),1,0),IF(EXACT(A102,$A$42),1,0),IF(EXACT(A102,$A$43),1,0),IF(EXACT(A102,$A$44),1,0),IF(EXACT(A102,$A$45),1,0),IF(EXACT(A102,$A$46),1,0),IF(EXACT(A102,$A$47),1,0),IF(EXACT(A102,$A$48),1,0),IF(EXACT(A102,$A$49),1,0),IF(EXACT(A102,$A$50),1,0),IF(EXACT(A102,$A$51),1,0),IF(EXACT(A102,$A$52),1,0),IF(EXACT(A102,$A$53),1,0),IF(EXACT(A102,$A$54),1,0),IF(EXACT(A102,$A$55),1,0),IF(EXACT(A102,$A$56),1,0),IF(EXACT(A102,$A$57),1,0),IF(EXACT(A102,$A$58),1,0),IF(EXACT(A102,$A$59),1,0),IF(EXACT(A102,$A$60),1,0),IF(EXACT(A102,$A$61),1,0),IF(EXACT(A102,$A$62),1,0),IF(EXACT(A102,$A$63),1,0),IF(EXACT(A102,$A$64),1,0),IF(EXACT(A102,$A$65),1,0),IF(EXACT(A102,$A$66),1,0),IF(EXACT(A102,$A$67),1,0),IF(EXACT(A102,$A$68),1,0),IF(EXACT(A102,$A$69),1,0),IF(EXACT(A102,$A$70),1,0),IF(EXACT(A102,$A$71),1,0),IF(EXACT(A102,$A$72),1,0),IF(EXACT(A102,$A$73),1,0),IF(EXACT(A102,$A$74),1,0),IF(EXACT(A102,$A$75),1,0),IF(EXACT(A102,$A$76),1,0),IF(EXACT(A102,$A$77),1,0),IF(EXACT(A102,$A$78),1,0),IF(EXACT(A102,$A$79),1,0),IF(EXACT(A102,$A$80),1,0),IF(EXACT(A102,$A$81),1,0),IF(EXACT(A102,$A$82),1,0),IF(EXACT(A102,$A$83),1,0),IF(EXACT(A102,$A$84),1,0),IF(EXACT(A102,$A$85),1,0),IF(EXACT(A102,$A$86),1,0),IF(EXACT(A102,$A$87),1,0),IF(EXACT(A102,$A$88),1,0),IF(EXACT(A102,$A$89),1,0),IF(EXACT(A102,$A$90),1,0),IF(EXACT(A102,$A$91),1,0),IF(EXACT(A102,$A$92),1,0),IF(EXACT(A102,$A$93),1,0),IF(EXACT(A102,$A$94),1,0),IF(EXACT(A102,$A$95),1,0),IF(EXACT(A102,$A$96),1,0),IF(EXACT(A102,$A$97),1,0),IF(EXACT(A102,$A$98),1,0),IF(EXACT(A102,$A$99),1,0),IF(EXACT(A102,$A$100),1,0),IF(EXACT(A102,$A$101),1,0),IF(EXACT(A102,$A$102),1,0))=1,1,0))</x:f>
      </x:c>
      <x:c r="D102" s="3" t="str">
        <x:f>IF(B102="","",IF(SUM(IF(EXACT(B102,$B$8),1,0),IF(EXACT(B102,$B$9),1,0),IF(EXACT(B102,$B$10),1,0),IF(EXACT(B102,$B$11),1,0),IF(EXACT(B102,$B$12),1,0),IF(EXACT(B102,$B$13),1,0),IF(EXACT(B102,$B$14),1,0),IF(EXACT(B102,$B$15),1,0),IF(EXACT(B102,$B$16),1,0),IF(EXACT(B102,$B$17),1,0),IF(EXACT(B102,$B$18),1,0),IF(EXACT(B102,$B$19),1,0),IF(EXACT(B102,$B$20),1,0),IF(EXACT(B102,$B$21),1,0),IF(EXACT(B102,$B$22),1,0),IF(EXACT(B102,$B$23),1,0),IF(EXACT(B102,$B$24),1,0),IF(EXACT(B102,$B$25),1,0),IF(EXACT(B102,$B$26),1,0),IF(EXACT(B102,$B$27),1,0),IF(EXACT(B102,$B$28),1,0),IF(EXACT(B102,$B$29),1,0),IF(EXACT(B102,$B$30),1,0),IF(EXACT(B102,$B$31),1,0),IF(EXACT(B102,$B$32),1,0),IF(EXACT(B102,$B$33),1,0),IF(EXACT(B102,$B$34),1,0),IF(EXACT(B102,$B$35),1,0),IF(EXACT(B102,$B$36),1,0),IF(EXACT(B102,$B$37),1,0),IF(EXACT(B102,$B$38),1,0),IF(EXACT(B102,$B$39),1,0),IF(EXACT(B102,$B$40),1,0),IF(EXACT(B102,$B$41),1,0),IF(EXACT(B102,$B$42),1,0),IF(EXACT(B102,$B$43),1,0),IF(EXACT(B102,$B$44),1,0),IF(EXACT(B102,$B$45),1,0),IF(EXACT(B102,$B$46),1,0),IF(EXACT(B102,$B$47),1,0),IF(EXACT(B102,$B$48),1,0),IF(EXACT(B102,$B$49),1,0),IF(EXACT(B102,$B$50),1,0),IF(EXACT(B102,$B$51),1,0),IF(EXACT(B102,$B$52),1,0),IF(EXACT(B102,$B$53),1,0),IF(EXACT(B102,$B$54),1,0),IF(EXACT(B102,$B$55),1,0),IF(EXACT(B102,$B$56),1,0),IF(EXACT(B102,$B$57),1,0),IF(EXACT(B102,$B$58),1,0),IF(EXACT(B102,$B$59),1,0),IF(EXACT(B102,$B$60),1,0),IF(EXACT(B102,$B$61),1,0),IF(EXACT(B102,$B$62),1,0),IF(EXACT(B102,$B$63),1,0),IF(EXACT(B102,$B$64),1,0),IF(EXACT(B102,$B$65),1,0),IF(EXACT(B102,$B$66),1,0),IF(EXACT(B102,$B$67),1,0),IF(EXACT(B102,$B$68),1,0),IF(EXACT(B102,$B$69),1,0),IF(EXACT(B102,$B$70),1,0),IF(EXACT(B102,$B$71),1,0),IF(EXACT(B102,$B$72),1,0),IF(EXACT(B102,$B$73),1,0),IF(EXACT(B102,$B$74),1,0),IF(EXACT(B102,$B$75),1,0),IF(EXACT(B102,$B$76),1,0),IF(EXACT(B102,$B$77),1,0),IF(EXACT(B102,$B$78),1,0),IF(EXACT(B102,$B$79),1,0),IF(EXACT(B102,$B$80),1,0),IF(EXACT(B102,$B$81),1,0),IF(EXACT(B102,$B$82),1,0),IF(EXACT(B102,$B$83),1,0),IF(EXACT(B102,$B$84),1,0),IF(EXACT(B102,$B$85),1,0),IF(EXACT(B102,$B$86),1,0),IF(EXACT(B102,$B$87),1,0),IF(EXACT(B102,$B$88),1,0),IF(EXACT(B102,$B$89),1,0),IF(EXACT(B102,$B$90),1,0),IF(EXACT(B102,$B$91),1,0),IF(EXACT(B102,$B$92),1,0),IF(EXACT(B102,$B$93),1,0),IF(EXACT(B102,$B$94),1,0),IF(EXACT(B102,$B$95),1,0),IF(EXACT(B102,$B$96),1,0),IF(EXACT(B102,$B$97),1,0),IF(EXACT(B102,$B$98),1,0),IF(EXACT(B102,$B$99),1,0),IF(EXACT(B102,$B$100),1,0),IF(EXACT(B102,$B$101),1,0),IF(EXACT(B102,$B$102),1,0))=1,1,0))</x:f>
      </x:c>
      <x:c r="E102" s="3" t="str">
        <x:f>IF(A102="","",IF(C102=0,0,IF(SUM(IF(EXACT(A102,$B$8),1,0),IF(EXACT(A102,$B$9),1,0),IF(EXACT(A102,$B$10),1,0),IF(EXACT(A102,$B$11),1,0),IF(EXACT(A102,$B$12),1,0),IF(EXACT(A102,$B$13),1,0),IF(EXACT(A102,$B$14),1,0),IF(EXACT(A102,$B$15),1,0),IF(EXACT(A102,$B$16),1,0),IF(EXACT(A102,$B$17),1,0),IF(EXACT(A102,$B$18),1,0),IF(EXACT(A102,$B$19),1,0),IF(EXACT(A102,$B$20),1,0),IF(EXACT(A102,$B$21),1,0),IF(EXACT(A102,$B$22),1,0),IF(EXACT(A102,$B$23),1,0),IF(EXACT(A102,$B$24),1,0),IF(EXACT(A102,$B$25),1,0),IF(EXACT(A102,$B$26),1,0),IF(EXACT(A102,$B$27),1,0),IF(EXACT(A102,$B$28),1,0),IF(EXACT(A102,$B$29),1,0),IF(EXACT(A102,$B$30),1,0),IF(EXACT(A102,$B$31),1,0),IF(EXACT(A102,$B$32),1,0),IF(EXACT(A102,$B$33),1,0),IF(EXACT(A102,$B$34),1,0),IF(EXACT(A102,$B$35),1,0),IF(EXACT(A102,$B$36),1,0),IF(EXACT(A102,$B$37),1,0),IF(EXACT(A102,$B$38),1,0),IF(EXACT(A102,$B$39),1,0),IF(EXACT(A102,$B$40),1,0),IF(EXACT(A102,$B$41),1,0),IF(EXACT(A102,$B$42),1,0),IF(EXACT(A102,$B$43),1,0),IF(EXACT(A102,$B$44),1,0),IF(EXACT(A102,$B$45),1,0),IF(EXACT(A102,$B$46),1,0),IF(EXACT(A102,$B$47),1,0),IF(EXACT(A102,$B$48),1,0),IF(EXACT(A102,$B$49),1,0),IF(EXACT(A102,$B$50),1,0),IF(EXACT(A102,$B$51),1,0),IF(EXACT(A102,$B$52),1,0),IF(EXACT(A102,$B$53),1,0),IF(EXACT(A102,$B$54),1,0),IF(EXACT(A102,$B$55),1,0),IF(EXACT(A102,$B$56),1,0),IF(EXACT(A102,$B$57),1,0),IF(EXACT(A102,$B$58),1,0),IF(EXACT(A102,$B$59),1,0),IF(EXACT(A102,$B$60),1,0),IF(EXACT(A102,$B$61),1,0),IF(EXACT(A102,$B$62),1,0),IF(EXACT(A102,$B$63),1,0),IF(EXACT(A102,$B$64),1,0),IF(EXACT(A102,$B$65),1,0),IF(EXACT(A102,$B$66),1,0),IF(EXACT(A102,$B$67),1,0),IF(EXACT(A102,$B$68),1,0),IF(EXACT(A102,$B$69),1,0),IF(EXACT(A102,$B$70),1,0),IF(EXACT(A102,$B$71),1,0),IF(EXACT(A102,$B$72),1,0),IF(EXACT(A102,$B$73),1,0),IF(EXACT(A102,$B$74),1,0),IF(EXACT(A102,$B$75),1,0),IF(EXACT(A102,$B$76),1,0),IF(EXACT(A102,$B$77),1,0),IF(EXACT(A102,$B$78),1,0),IF(EXACT(A102,$B$79),1,0),IF(EXACT(A102,$B$80),1,0),IF(EXACT(A102,$B$81),1,0),IF(EXACT(A102,$B$82),1,0),IF(EXACT(A102,$B$83),1,0),IF(EXACT(A102,$B$84),1,0),IF(EXACT(A102,$B$85),1,0),IF(EXACT(A102,$B$86),1,0),IF(EXACT(A102,$B$87),1,0),IF(EXACT(A102,$B$88),1,0),IF(EXACT(A102,$B$89),1,0),IF(EXACT(A102,$B$90),1,0),IF(EXACT(A102,$B$91),1,0),IF(EXACT(A102,$B$92),1,0),IF(EXACT(A102,$B$93),1,0),IF(EXACT(A102,$B$94),1,0),IF(EXACT(A102,$B$95),1,0),IF(EXACT(A102,$B$96),1,0),IF(EXACT(A102,$B$97),1,0),IF(EXACT(A102,$B$98),1,0),IF(EXACT(A102,$B$99),1,0),IF(EXACT(A102,$B$100),1,0),IF(EXACT(A102,$B$101),1,0),IF(EXACT(A102,$B$102),1,0),IF(EXACT(A102,$B$103),1,0),IF(EXACT(A102,$B$104),1,0),IF(EXACT(A102,$B$105),1,0),IF(EXACT(A102,$B$106),1,0),IF(EXACT(A102,$B$107),1,0))&gt;0,1,0)))</x:f>
      </x:c>
      <x:c r="F102" s="3" t="str">
        <x:f>IF(A102="","",IF(C102=0,"Duplicate ignored",IF(E102=1,"Retained","Absent; review record")))</x:f>
      </x:c>
    </x:row>
    <x:row r="103" ht="36" customHeight="1">
      <x:c r="A103" s="30"/>
      <x:c r="B103" s="30"/>
      <x:c r="C103" s="3" t="str">
        <x:f>IF(A103="","",IF(SUM(IF(EXACT(A103,$A$8),1,0),IF(EXACT(A103,$A$9),1,0),IF(EXACT(A103,$A$10),1,0),IF(EXACT(A103,$A$11),1,0),IF(EXACT(A103,$A$12),1,0),IF(EXACT(A103,$A$13),1,0),IF(EXACT(A103,$A$14),1,0),IF(EXACT(A103,$A$15),1,0),IF(EXACT(A103,$A$16),1,0),IF(EXACT(A103,$A$17),1,0),IF(EXACT(A103,$A$18),1,0),IF(EXACT(A103,$A$19),1,0),IF(EXACT(A103,$A$20),1,0),IF(EXACT(A103,$A$21),1,0),IF(EXACT(A103,$A$22),1,0),IF(EXACT(A103,$A$23),1,0),IF(EXACT(A103,$A$24),1,0),IF(EXACT(A103,$A$25),1,0),IF(EXACT(A103,$A$26),1,0),IF(EXACT(A103,$A$27),1,0),IF(EXACT(A103,$A$28),1,0),IF(EXACT(A103,$A$29),1,0),IF(EXACT(A103,$A$30),1,0),IF(EXACT(A103,$A$31),1,0),IF(EXACT(A103,$A$32),1,0),IF(EXACT(A103,$A$33),1,0),IF(EXACT(A103,$A$34),1,0),IF(EXACT(A103,$A$35),1,0),IF(EXACT(A103,$A$36),1,0),IF(EXACT(A103,$A$37),1,0),IF(EXACT(A103,$A$38),1,0),IF(EXACT(A103,$A$39),1,0),IF(EXACT(A103,$A$40),1,0),IF(EXACT(A103,$A$41),1,0),IF(EXACT(A103,$A$42),1,0),IF(EXACT(A103,$A$43),1,0),IF(EXACT(A103,$A$44),1,0),IF(EXACT(A103,$A$45),1,0),IF(EXACT(A103,$A$46),1,0),IF(EXACT(A103,$A$47),1,0),IF(EXACT(A103,$A$48),1,0),IF(EXACT(A103,$A$49),1,0),IF(EXACT(A103,$A$50),1,0),IF(EXACT(A103,$A$51),1,0),IF(EXACT(A103,$A$52),1,0),IF(EXACT(A103,$A$53),1,0),IF(EXACT(A103,$A$54),1,0),IF(EXACT(A103,$A$55),1,0),IF(EXACT(A103,$A$56),1,0),IF(EXACT(A103,$A$57),1,0),IF(EXACT(A103,$A$58),1,0),IF(EXACT(A103,$A$59),1,0),IF(EXACT(A103,$A$60),1,0),IF(EXACT(A103,$A$61),1,0),IF(EXACT(A103,$A$62),1,0),IF(EXACT(A103,$A$63),1,0),IF(EXACT(A103,$A$64),1,0),IF(EXACT(A103,$A$65),1,0),IF(EXACT(A103,$A$66),1,0),IF(EXACT(A103,$A$67),1,0),IF(EXACT(A103,$A$68),1,0),IF(EXACT(A103,$A$69),1,0),IF(EXACT(A103,$A$70),1,0),IF(EXACT(A103,$A$71),1,0),IF(EXACT(A103,$A$72),1,0),IF(EXACT(A103,$A$73),1,0),IF(EXACT(A103,$A$74),1,0),IF(EXACT(A103,$A$75),1,0),IF(EXACT(A103,$A$76),1,0),IF(EXACT(A103,$A$77),1,0),IF(EXACT(A103,$A$78),1,0),IF(EXACT(A103,$A$79),1,0),IF(EXACT(A103,$A$80),1,0),IF(EXACT(A103,$A$81),1,0),IF(EXACT(A103,$A$82),1,0),IF(EXACT(A103,$A$83),1,0),IF(EXACT(A103,$A$84),1,0),IF(EXACT(A103,$A$85),1,0),IF(EXACT(A103,$A$86),1,0),IF(EXACT(A103,$A$87),1,0),IF(EXACT(A103,$A$88),1,0),IF(EXACT(A103,$A$89),1,0),IF(EXACT(A103,$A$90),1,0),IF(EXACT(A103,$A$91),1,0),IF(EXACT(A103,$A$92),1,0),IF(EXACT(A103,$A$93),1,0),IF(EXACT(A103,$A$94),1,0),IF(EXACT(A103,$A$95),1,0),IF(EXACT(A103,$A$96),1,0),IF(EXACT(A103,$A$97),1,0),IF(EXACT(A103,$A$98),1,0),IF(EXACT(A103,$A$99),1,0),IF(EXACT(A103,$A$100),1,0),IF(EXACT(A103,$A$101),1,0),IF(EXACT(A103,$A$102),1,0),IF(EXACT(A103,$A$103),1,0))=1,1,0))</x:f>
      </x:c>
      <x:c r="D103" s="3" t="str">
        <x:f>IF(B103="","",IF(SUM(IF(EXACT(B103,$B$8),1,0),IF(EXACT(B103,$B$9),1,0),IF(EXACT(B103,$B$10),1,0),IF(EXACT(B103,$B$11),1,0),IF(EXACT(B103,$B$12),1,0),IF(EXACT(B103,$B$13),1,0),IF(EXACT(B103,$B$14),1,0),IF(EXACT(B103,$B$15),1,0),IF(EXACT(B103,$B$16),1,0),IF(EXACT(B103,$B$17),1,0),IF(EXACT(B103,$B$18),1,0),IF(EXACT(B103,$B$19),1,0),IF(EXACT(B103,$B$20),1,0),IF(EXACT(B103,$B$21),1,0),IF(EXACT(B103,$B$22),1,0),IF(EXACT(B103,$B$23),1,0),IF(EXACT(B103,$B$24),1,0),IF(EXACT(B103,$B$25),1,0),IF(EXACT(B103,$B$26),1,0),IF(EXACT(B103,$B$27),1,0),IF(EXACT(B103,$B$28),1,0),IF(EXACT(B103,$B$29),1,0),IF(EXACT(B103,$B$30),1,0),IF(EXACT(B103,$B$31),1,0),IF(EXACT(B103,$B$32),1,0),IF(EXACT(B103,$B$33),1,0),IF(EXACT(B103,$B$34),1,0),IF(EXACT(B103,$B$35),1,0),IF(EXACT(B103,$B$36),1,0),IF(EXACT(B103,$B$37),1,0),IF(EXACT(B103,$B$38),1,0),IF(EXACT(B103,$B$39),1,0),IF(EXACT(B103,$B$40),1,0),IF(EXACT(B103,$B$41),1,0),IF(EXACT(B103,$B$42),1,0),IF(EXACT(B103,$B$43),1,0),IF(EXACT(B103,$B$44),1,0),IF(EXACT(B103,$B$45),1,0),IF(EXACT(B103,$B$46),1,0),IF(EXACT(B103,$B$47),1,0),IF(EXACT(B103,$B$48),1,0),IF(EXACT(B103,$B$49),1,0),IF(EXACT(B103,$B$50),1,0),IF(EXACT(B103,$B$51),1,0),IF(EXACT(B103,$B$52),1,0),IF(EXACT(B103,$B$53),1,0),IF(EXACT(B103,$B$54),1,0),IF(EXACT(B103,$B$55),1,0),IF(EXACT(B103,$B$56),1,0),IF(EXACT(B103,$B$57),1,0),IF(EXACT(B103,$B$58),1,0),IF(EXACT(B103,$B$59),1,0),IF(EXACT(B103,$B$60),1,0),IF(EXACT(B103,$B$61),1,0),IF(EXACT(B103,$B$62),1,0),IF(EXACT(B103,$B$63),1,0),IF(EXACT(B103,$B$64),1,0),IF(EXACT(B103,$B$65),1,0),IF(EXACT(B103,$B$66),1,0),IF(EXACT(B103,$B$67),1,0),IF(EXACT(B103,$B$68),1,0),IF(EXACT(B103,$B$69),1,0),IF(EXACT(B103,$B$70),1,0),IF(EXACT(B103,$B$71),1,0),IF(EXACT(B103,$B$72),1,0),IF(EXACT(B103,$B$73),1,0),IF(EXACT(B103,$B$74),1,0),IF(EXACT(B103,$B$75),1,0),IF(EXACT(B103,$B$76),1,0),IF(EXACT(B103,$B$77),1,0),IF(EXACT(B103,$B$78),1,0),IF(EXACT(B103,$B$79),1,0),IF(EXACT(B103,$B$80),1,0),IF(EXACT(B103,$B$81),1,0),IF(EXACT(B103,$B$82),1,0),IF(EXACT(B103,$B$83),1,0),IF(EXACT(B103,$B$84),1,0),IF(EXACT(B103,$B$85),1,0),IF(EXACT(B103,$B$86),1,0),IF(EXACT(B103,$B$87),1,0),IF(EXACT(B103,$B$88),1,0),IF(EXACT(B103,$B$89),1,0),IF(EXACT(B103,$B$90),1,0),IF(EXACT(B103,$B$91),1,0),IF(EXACT(B103,$B$92),1,0),IF(EXACT(B103,$B$93),1,0),IF(EXACT(B103,$B$94),1,0),IF(EXACT(B103,$B$95),1,0),IF(EXACT(B103,$B$96),1,0),IF(EXACT(B103,$B$97),1,0),IF(EXACT(B103,$B$98),1,0),IF(EXACT(B103,$B$99),1,0),IF(EXACT(B103,$B$100),1,0),IF(EXACT(B103,$B$101),1,0),IF(EXACT(B103,$B$102),1,0),IF(EXACT(B103,$B$103),1,0))=1,1,0))</x:f>
      </x:c>
      <x:c r="E103" s="3" t="str">
        <x:f>IF(A103="","",IF(C103=0,0,IF(SUM(IF(EXACT(A103,$B$8),1,0),IF(EXACT(A103,$B$9),1,0),IF(EXACT(A103,$B$10),1,0),IF(EXACT(A103,$B$11),1,0),IF(EXACT(A103,$B$12),1,0),IF(EXACT(A103,$B$13),1,0),IF(EXACT(A103,$B$14),1,0),IF(EXACT(A103,$B$15),1,0),IF(EXACT(A103,$B$16),1,0),IF(EXACT(A103,$B$17),1,0),IF(EXACT(A103,$B$18),1,0),IF(EXACT(A103,$B$19),1,0),IF(EXACT(A103,$B$20),1,0),IF(EXACT(A103,$B$21),1,0),IF(EXACT(A103,$B$22),1,0),IF(EXACT(A103,$B$23),1,0),IF(EXACT(A103,$B$24),1,0),IF(EXACT(A103,$B$25),1,0),IF(EXACT(A103,$B$26),1,0),IF(EXACT(A103,$B$27),1,0),IF(EXACT(A103,$B$28),1,0),IF(EXACT(A103,$B$29),1,0),IF(EXACT(A103,$B$30),1,0),IF(EXACT(A103,$B$31),1,0),IF(EXACT(A103,$B$32),1,0),IF(EXACT(A103,$B$33),1,0),IF(EXACT(A103,$B$34),1,0),IF(EXACT(A103,$B$35),1,0),IF(EXACT(A103,$B$36),1,0),IF(EXACT(A103,$B$37),1,0),IF(EXACT(A103,$B$38),1,0),IF(EXACT(A103,$B$39),1,0),IF(EXACT(A103,$B$40),1,0),IF(EXACT(A103,$B$41),1,0),IF(EXACT(A103,$B$42),1,0),IF(EXACT(A103,$B$43),1,0),IF(EXACT(A103,$B$44),1,0),IF(EXACT(A103,$B$45),1,0),IF(EXACT(A103,$B$46),1,0),IF(EXACT(A103,$B$47),1,0),IF(EXACT(A103,$B$48),1,0),IF(EXACT(A103,$B$49),1,0),IF(EXACT(A103,$B$50),1,0),IF(EXACT(A103,$B$51),1,0),IF(EXACT(A103,$B$52),1,0),IF(EXACT(A103,$B$53),1,0),IF(EXACT(A103,$B$54),1,0),IF(EXACT(A103,$B$55),1,0),IF(EXACT(A103,$B$56),1,0),IF(EXACT(A103,$B$57),1,0),IF(EXACT(A103,$B$58),1,0),IF(EXACT(A103,$B$59),1,0),IF(EXACT(A103,$B$60),1,0),IF(EXACT(A103,$B$61),1,0),IF(EXACT(A103,$B$62),1,0),IF(EXACT(A103,$B$63),1,0),IF(EXACT(A103,$B$64),1,0),IF(EXACT(A103,$B$65),1,0),IF(EXACT(A103,$B$66),1,0),IF(EXACT(A103,$B$67),1,0),IF(EXACT(A103,$B$68),1,0),IF(EXACT(A103,$B$69),1,0),IF(EXACT(A103,$B$70),1,0),IF(EXACT(A103,$B$71),1,0),IF(EXACT(A103,$B$72),1,0),IF(EXACT(A103,$B$73),1,0),IF(EXACT(A103,$B$74),1,0),IF(EXACT(A103,$B$75),1,0),IF(EXACT(A103,$B$76),1,0),IF(EXACT(A103,$B$77),1,0),IF(EXACT(A103,$B$78),1,0),IF(EXACT(A103,$B$79),1,0),IF(EXACT(A103,$B$80),1,0),IF(EXACT(A103,$B$81),1,0),IF(EXACT(A103,$B$82),1,0),IF(EXACT(A103,$B$83),1,0),IF(EXACT(A103,$B$84),1,0),IF(EXACT(A103,$B$85),1,0),IF(EXACT(A103,$B$86),1,0),IF(EXACT(A103,$B$87),1,0),IF(EXACT(A103,$B$88),1,0),IF(EXACT(A103,$B$89),1,0),IF(EXACT(A103,$B$90),1,0),IF(EXACT(A103,$B$91),1,0),IF(EXACT(A103,$B$92),1,0),IF(EXACT(A103,$B$93),1,0),IF(EXACT(A103,$B$94),1,0),IF(EXACT(A103,$B$95),1,0),IF(EXACT(A103,$B$96),1,0),IF(EXACT(A103,$B$97),1,0),IF(EXACT(A103,$B$98),1,0),IF(EXACT(A103,$B$99),1,0),IF(EXACT(A103,$B$100),1,0),IF(EXACT(A103,$B$101),1,0),IF(EXACT(A103,$B$102),1,0),IF(EXACT(A103,$B$103),1,0),IF(EXACT(A103,$B$104),1,0),IF(EXACT(A103,$B$105),1,0),IF(EXACT(A103,$B$106),1,0),IF(EXACT(A103,$B$107),1,0))&gt;0,1,0)))</x:f>
      </x:c>
      <x:c r="F103" s="3" t="str">
        <x:f>IF(A103="","",IF(C103=0,"Duplicate ignored",IF(E103=1,"Retained","Absent; review record")))</x:f>
      </x:c>
    </x:row>
    <x:row r="104" ht="36" customHeight="1">
      <x:c r="A104" s="30"/>
      <x:c r="B104" s="30"/>
      <x:c r="C104" s="3" t="str">
        <x:f>IF(A104="","",IF(SUM(IF(EXACT(A104,$A$8),1,0),IF(EXACT(A104,$A$9),1,0),IF(EXACT(A104,$A$10),1,0),IF(EXACT(A104,$A$11),1,0),IF(EXACT(A104,$A$12),1,0),IF(EXACT(A104,$A$13),1,0),IF(EXACT(A104,$A$14),1,0),IF(EXACT(A104,$A$15),1,0),IF(EXACT(A104,$A$16),1,0),IF(EXACT(A104,$A$17),1,0),IF(EXACT(A104,$A$18),1,0),IF(EXACT(A104,$A$19),1,0),IF(EXACT(A104,$A$20),1,0),IF(EXACT(A104,$A$21),1,0),IF(EXACT(A104,$A$22),1,0),IF(EXACT(A104,$A$23),1,0),IF(EXACT(A104,$A$24),1,0),IF(EXACT(A104,$A$25),1,0),IF(EXACT(A104,$A$26),1,0),IF(EXACT(A104,$A$27),1,0),IF(EXACT(A104,$A$28),1,0),IF(EXACT(A104,$A$29),1,0),IF(EXACT(A104,$A$30),1,0),IF(EXACT(A104,$A$31),1,0),IF(EXACT(A104,$A$32),1,0),IF(EXACT(A104,$A$33),1,0),IF(EXACT(A104,$A$34),1,0),IF(EXACT(A104,$A$35),1,0),IF(EXACT(A104,$A$36),1,0),IF(EXACT(A104,$A$37),1,0),IF(EXACT(A104,$A$38),1,0),IF(EXACT(A104,$A$39),1,0),IF(EXACT(A104,$A$40),1,0),IF(EXACT(A104,$A$41),1,0),IF(EXACT(A104,$A$42),1,0),IF(EXACT(A104,$A$43),1,0),IF(EXACT(A104,$A$44),1,0),IF(EXACT(A104,$A$45),1,0),IF(EXACT(A104,$A$46),1,0),IF(EXACT(A104,$A$47),1,0),IF(EXACT(A104,$A$48),1,0),IF(EXACT(A104,$A$49),1,0),IF(EXACT(A104,$A$50),1,0),IF(EXACT(A104,$A$51),1,0),IF(EXACT(A104,$A$52),1,0),IF(EXACT(A104,$A$53),1,0),IF(EXACT(A104,$A$54),1,0),IF(EXACT(A104,$A$55),1,0),IF(EXACT(A104,$A$56),1,0),IF(EXACT(A104,$A$57),1,0),IF(EXACT(A104,$A$58),1,0),IF(EXACT(A104,$A$59),1,0),IF(EXACT(A104,$A$60),1,0),IF(EXACT(A104,$A$61),1,0),IF(EXACT(A104,$A$62),1,0),IF(EXACT(A104,$A$63),1,0),IF(EXACT(A104,$A$64),1,0),IF(EXACT(A104,$A$65),1,0),IF(EXACT(A104,$A$66),1,0),IF(EXACT(A104,$A$67),1,0),IF(EXACT(A104,$A$68),1,0),IF(EXACT(A104,$A$69),1,0),IF(EXACT(A104,$A$70),1,0),IF(EXACT(A104,$A$71),1,0),IF(EXACT(A104,$A$72),1,0),IF(EXACT(A104,$A$73),1,0),IF(EXACT(A104,$A$74),1,0),IF(EXACT(A104,$A$75),1,0),IF(EXACT(A104,$A$76),1,0),IF(EXACT(A104,$A$77),1,0),IF(EXACT(A104,$A$78),1,0),IF(EXACT(A104,$A$79),1,0),IF(EXACT(A104,$A$80),1,0),IF(EXACT(A104,$A$81),1,0),IF(EXACT(A104,$A$82),1,0),IF(EXACT(A104,$A$83),1,0),IF(EXACT(A104,$A$84),1,0),IF(EXACT(A104,$A$85),1,0),IF(EXACT(A104,$A$86),1,0),IF(EXACT(A104,$A$87),1,0),IF(EXACT(A104,$A$88),1,0),IF(EXACT(A104,$A$89),1,0),IF(EXACT(A104,$A$90),1,0),IF(EXACT(A104,$A$91),1,0),IF(EXACT(A104,$A$92),1,0),IF(EXACT(A104,$A$93),1,0),IF(EXACT(A104,$A$94),1,0),IF(EXACT(A104,$A$95),1,0),IF(EXACT(A104,$A$96),1,0),IF(EXACT(A104,$A$97),1,0),IF(EXACT(A104,$A$98),1,0),IF(EXACT(A104,$A$99),1,0),IF(EXACT(A104,$A$100),1,0),IF(EXACT(A104,$A$101),1,0),IF(EXACT(A104,$A$102),1,0),IF(EXACT(A104,$A$103),1,0),IF(EXACT(A104,$A$104),1,0))=1,1,0))</x:f>
      </x:c>
      <x:c r="D104" s="3" t="str">
        <x:f>IF(B104="","",IF(SUM(IF(EXACT(B104,$B$8),1,0),IF(EXACT(B104,$B$9),1,0),IF(EXACT(B104,$B$10),1,0),IF(EXACT(B104,$B$11),1,0),IF(EXACT(B104,$B$12),1,0),IF(EXACT(B104,$B$13),1,0),IF(EXACT(B104,$B$14),1,0),IF(EXACT(B104,$B$15),1,0),IF(EXACT(B104,$B$16),1,0),IF(EXACT(B104,$B$17),1,0),IF(EXACT(B104,$B$18),1,0),IF(EXACT(B104,$B$19),1,0),IF(EXACT(B104,$B$20),1,0),IF(EXACT(B104,$B$21),1,0),IF(EXACT(B104,$B$22),1,0),IF(EXACT(B104,$B$23),1,0),IF(EXACT(B104,$B$24),1,0),IF(EXACT(B104,$B$25),1,0),IF(EXACT(B104,$B$26),1,0),IF(EXACT(B104,$B$27),1,0),IF(EXACT(B104,$B$28),1,0),IF(EXACT(B104,$B$29),1,0),IF(EXACT(B104,$B$30),1,0),IF(EXACT(B104,$B$31),1,0),IF(EXACT(B104,$B$32),1,0),IF(EXACT(B104,$B$33),1,0),IF(EXACT(B104,$B$34),1,0),IF(EXACT(B104,$B$35),1,0),IF(EXACT(B104,$B$36),1,0),IF(EXACT(B104,$B$37),1,0),IF(EXACT(B104,$B$38),1,0),IF(EXACT(B104,$B$39),1,0),IF(EXACT(B104,$B$40),1,0),IF(EXACT(B104,$B$41),1,0),IF(EXACT(B104,$B$42),1,0),IF(EXACT(B104,$B$43),1,0),IF(EXACT(B104,$B$44),1,0),IF(EXACT(B104,$B$45),1,0),IF(EXACT(B104,$B$46),1,0),IF(EXACT(B104,$B$47),1,0),IF(EXACT(B104,$B$48),1,0),IF(EXACT(B104,$B$49),1,0),IF(EXACT(B104,$B$50),1,0),IF(EXACT(B104,$B$51),1,0),IF(EXACT(B104,$B$52),1,0),IF(EXACT(B104,$B$53),1,0),IF(EXACT(B104,$B$54),1,0),IF(EXACT(B104,$B$55),1,0),IF(EXACT(B104,$B$56),1,0),IF(EXACT(B104,$B$57),1,0),IF(EXACT(B104,$B$58),1,0),IF(EXACT(B104,$B$59),1,0),IF(EXACT(B104,$B$60),1,0),IF(EXACT(B104,$B$61),1,0),IF(EXACT(B104,$B$62),1,0),IF(EXACT(B104,$B$63),1,0),IF(EXACT(B104,$B$64),1,0),IF(EXACT(B104,$B$65),1,0),IF(EXACT(B104,$B$66),1,0),IF(EXACT(B104,$B$67),1,0),IF(EXACT(B104,$B$68),1,0),IF(EXACT(B104,$B$69),1,0),IF(EXACT(B104,$B$70),1,0),IF(EXACT(B104,$B$71),1,0),IF(EXACT(B104,$B$72),1,0),IF(EXACT(B104,$B$73),1,0),IF(EXACT(B104,$B$74),1,0),IF(EXACT(B104,$B$75),1,0),IF(EXACT(B104,$B$76),1,0),IF(EXACT(B104,$B$77),1,0),IF(EXACT(B104,$B$78),1,0),IF(EXACT(B104,$B$79),1,0),IF(EXACT(B104,$B$80),1,0),IF(EXACT(B104,$B$81),1,0),IF(EXACT(B104,$B$82),1,0),IF(EXACT(B104,$B$83),1,0),IF(EXACT(B104,$B$84),1,0),IF(EXACT(B104,$B$85),1,0),IF(EXACT(B104,$B$86),1,0),IF(EXACT(B104,$B$87),1,0),IF(EXACT(B104,$B$88),1,0),IF(EXACT(B104,$B$89),1,0),IF(EXACT(B104,$B$90),1,0),IF(EXACT(B104,$B$91),1,0),IF(EXACT(B104,$B$92),1,0),IF(EXACT(B104,$B$93),1,0),IF(EXACT(B104,$B$94),1,0),IF(EXACT(B104,$B$95),1,0),IF(EXACT(B104,$B$96),1,0),IF(EXACT(B104,$B$97),1,0),IF(EXACT(B104,$B$98),1,0),IF(EXACT(B104,$B$99),1,0),IF(EXACT(B104,$B$100),1,0),IF(EXACT(B104,$B$101),1,0),IF(EXACT(B104,$B$102),1,0),IF(EXACT(B104,$B$103),1,0),IF(EXACT(B104,$B$104),1,0))=1,1,0))</x:f>
      </x:c>
      <x:c r="E104" s="3" t="str">
        <x:f>IF(A104="","",IF(C104=0,0,IF(SUM(IF(EXACT(A104,$B$8),1,0),IF(EXACT(A104,$B$9),1,0),IF(EXACT(A104,$B$10),1,0),IF(EXACT(A104,$B$11),1,0),IF(EXACT(A104,$B$12),1,0),IF(EXACT(A104,$B$13),1,0),IF(EXACT(A104,$B$14),1,0),IF(EXACT(A104,$B$15),1,0),IF(EXACT(A104,$B$16),1,0),IF(EXACT(A104,$B$17),1,0),IF(EXACT(A104,$B$18),1,0),IF(EXACT(A104,$B$19),1,0),IF(EXACT(A104,$B$20),1,0),IF(EXACT(A104,$B$21),1,0),IF(EXACT(A104,$B$22),1,0),IF(EXACT(A104,$B$23),1,0),IF(EXACT(A104,$B$24),1,0),IF(EXACT(A104,$B$25),1,0),IF(EXACT(A104,$B$26),1,0),IF(EXACT(A104,$B$27),1,0),IF(EXACT(A104,$B$28),1,0),IF(EXACT(A104,$B$29),1,0),IF(EXACT(A104,$B$30),1,0),IF(EXACT(A104,$B$31),1,0),IF(EXACT(A104,$B$32),1,0),IF(EXACT(A104,$B$33),1,0),IF(EXACT(A104,$B$34),1,0),IF(EXACT(A104,$B$35),1,0),IF(EXACT(A104,$B$36),1,0),IF(EXACT(A104,$B$37),1,0),IF(EXACT(A104,$B$38),1,0),IF(EXACT(A104,$B$39),1,0),IF(EXACT(A104,$B$40),1,0),IF(EXACT(A104,$B$41),1,0),IF(EXACT(A104,$B$42),1,0),IF(EXACT(A104,$B$43),1,0),IF(EXACT(A104,$B$44),1,0),IF(EXACT(A104,$B$45),1,0),IF(EXACT(A104,$B$46),1,0),IF(EXACT(A104,$B$47),1,0),IF(EXACT(A104,$B$48),1,0),IF(EXACT(A104,$B$49),1,0),IF(EXACT(A104,$B$50),1,0),IF(EXACT(A104,$B$51),1,0),IF(EXACT(A104,$B$52),1,0),IF(EXACT(A104,$B$53),1,0),IF(EXACT(A104,$B$54),1,0),IF(EXACT(A104,$B$55),1,0),IF(EXACT(A104,$B$56),1,0),IF(EXACT(A104,$B$57),1,0),IF(EXACT(A104,$B$58),1,0),IF(EXACT(A104,$B$59),1,0),IF(EXACT(A104,$B$60),1,0),IF(EXACT(A104,$B$61),1,0),IF(EXACT(A104,$B$62),1,0),IF(EXACT(A104,$B$63),1,0),IF(EXACT(A104,$B$64),1,0),IF(EXACT(A104,$B$65),1,0),IF(EXACT(A104,$B$66),1,0),IF(EXACT(A104,$B$67),1,0),IF(EXACT(A104,$B$68),1,0),IF(EXACT(A104,$B$69),1,0),IF(EXACT(A104,$B$70),1,0),IF(EXACT(A104,$B$71),1,0),IF(EXACT(A104,$B$72),1,0),IF(EXACT(A104,$B$73),1,0),IF(EXACT(A104,$B$74),1,0),IF(EXACT(A104,$B$75),1,0),IF(EXACT(A104,$B$76),1,0),IF(EXACT(A104,$B$77),1,0),IF(EXACT(A104,$B$78),1,0),IF(EXACT(A104,$B$79),1,0),IF(EXACT(A104,$B$80),1,0),IF(EXACT(A104,$B$81),1,0),IF(EXACT(A104,$B$82),1,0),IF(EXACT(A104,$B$83),1,0),IF(EXACT(A104,$B$84),1,0),IF(EXACT(A104,$B$85),1,0),IF(EXACT(A104,$B$86),1,0),IF(EXACT(A104,$B$87),1,0),IF(EXACT(A104,$B$88),1,0),IF(EXACT(A104,$B$89),1,0),IF(EXACT(A104,$B$90),1,0),IF(EXACT(A104,$B$91),1,0),IF(EXACT(A104,$B$92),1,0),IF(EXACT(A104,$B$93),1,0),IF(EXACT(A104,$B$94),1,0),IF(EXACT(A104,$B$95),1,0),IF(EXACT(A104,$B$96),1,0),IF(EXACT(A104,$B$97),1,0),IF(EXACT(A104,$B$98),1,0),IF(EXACT(A104,$B$99),1,0),IF(EXACT(A104,$B$100),1,0),IF(EXACT(A104,$B$101),1,0),IF(EXACT(A104,$B$102),1,0),IF(EXACT(A104,$B$103),1,0),IF(EXACT(A104,$B$104),1,0),IF(EXACT(A104,$B$105),1,0),IF(EXACT(A104,$B$106),1,0),IF(EXACT(A104,$B$107),1,0))&gt;0,1,0)))</x:f>
      </x:c>
      <x:c r="F104" s="3" t="str">
        <x:f>IF(A104="","",IF(C104=0,"Duplicate ignored",IF(E104=1,"Retained","Absent; review record")))</x:f>
      </x:c>
    </x:row>
    <x:row r="105" ht="36" customHeight="1">
      <x:c r="A105" s="30"/>
      <x:c r="B105" s="30"/>
      <x:c r="C105" s="3" t="str">
        <x:f>IF(A105="","",IF(SUM(IF(EXACT(A105,$A$8),1,0),IF(EXACT(A105,$A$9),1,0),IF(EXACT(A105,$A$10),1,0),IF(EXACT(A105,$A$11),1,0),IF(EXACT(A105,$A$12),1,0),IF(EXACT(A105,$A$13),1,0),IF(EXACT(A105,$A$14),1,0),IF(EXACT(A105,$A$15),1,0),IF(EXACT(A105,$A$16),1,0),IF(EXACT(A105,$A$17),1,0),IF(EXACT(A105,$A$18),1,0),IF(EXACT(A105,$A$19),1,0),IF(EXACT(A105,$A$20),1,0),IF(EXACT(A105,$A$21),1,0),IF(EXACT(A105,$A$22),1,0),IF(EXACT(A105,$A$23),1,0),IF(EXACT(A105,$A$24),1,0),IF(EXACT(A105,$A$25),1,0),IF(EXACT(A105,$A$26),1,0),IF(EXACT(A105,$A$27),1,0),IF(EXACT(A105,$A$28),1,0),IF(EXACT(A105,$A$29),1,0),IF(EXACT(A105,$A$30),1,0),IF(EXACT(A105,$A$31),1,0),IF(EXACT(A105,$A$32),1,0),IF(EXACT(A105,$A$33),1,0),IF(EXACT(A105,$A$34),1,0),IF(EXACT(A105,$A$35),1,0),IF(EXACT(A105,$A$36),1,0),IF(EXACT(A105,$A$37),1,0),IF(EXACT(A105,$A$38),1,0),IF(EXACT(A105,$A$39),1,0),IF(EXACT(A105,$A$40),1,0),IF(EXACT(A105,$A$41),1,0),IF(EXACT(A105,$A$42),1,0),IF(EXACT(A105,$A$43),1,0),IF(EXACT(A105,$A$44),1,0),IF(EXACT(A105,$A$45),1,0),IF(EXACT(A105,$A$46),1,0),IF(EXACT(A105,$A$47),1,0),IF(EXACT(A105,$A$48),1,0),IF(EXACT(A105,$A$49),1,0),IF(EXACT(A105,$A$50),1,0),IF(EXACT(A105,$A$51),1,0),IF(EXACT(A105,$A$52),1,0),IF(EXACT(A105,$A$53),1,0),IF(EXACT(A105,$A$54),1,0),IF(EXACT(A105,$A$55),1,0),IF(EXACT(A105,$A$56),1,0),IF(EXACT(A105,$A$57),1,0),IF(EXACT(A105,$A$58),1,0),IF(EXACT(A105,$A$59),1,0),IF(EXACT(A105,$A$60),1,0),IF(EXACT(A105,$A$61),1,0),IF(EXACT(A105,$A$62),1,0),IF(EXACT(A105,$A$63),1,0),IF(EXACT(A105,$A$64),1,0),IF(EXACT(A105,$A$65),1,0),IF(EXACT(A105,$A$66),1,0),IF(EXACT(A105,$A$67),1,0),IF(EXACT(A105,$A$68),1,0),IF(EXACT(A105,$A$69),1,0),IF(EXACT(A105,$A$70),1,0),IF(EXACT(A105,$A$71),1,0),IF(EXACT(A105,$A$72),1,0),IF(EXACT(A105,$A$73),1,0),IF(EXACT(A105,$A$74),1,0),IF(EXACT(A105,$A$75),1,0),IF(EXACT(A105,$A$76),1,0),IF(EXACT(A105,$A$77),1,0),IF(EXACT(A105,$A$78),1,0),IF(EXACT(A105,$A$79),1,0),IF(EXACT(A105,$A$80),1,0),IF(EXACT(A105,$A$81),1,0),IF(EXACT(A105,$A$82),1,0),IF(EXACT(A105,$A$83),1,0),IF(EXACT(A105,$A$84),1,0),IF(EXACT(A105,$A$85),1,0),IF(EXACT(A105,$A$86),1,0),IF(EXACT(A105,$A$87),1,0),IF(EXACT(A105,$A$88),1,0),IF(EXACT(A105,$A$89),1,0),IF(EXACT(A105,$A$90),1,0),IF(EXACT(A105,$A$91),1,0),IF(EXACT(A105,$A$92),1,0),IF(EXACT(A105,$A$93),1,0),IF(EXACT(A105,$A$94),1,0),IF(EXACT(A105,$A$95),1,0),IF(EXACT(A105,$A$96),1,0),IF(EXACT(A105,$A$97),1,0),IF(EXACT(A105,$A$98),1,0),IF(EXACT(A105,$A$99),1,0),IF(EXACT(A105,$A$100),1,0),IF(EXACT(A105,$A$101),1,0),IF(EXACT(A105,$A$102),1,0),IF(EXACT(A105,$A$103),1,0),IF(EXACT(A105,$A$104),1,0),IF(EXACT(A105,$A$105),1,0))=1,1,0))</x:f>
      </x:c>
      <x:c r="D105" s="3" t="str">
        <x:f>IF(B105="","",IF(SUM(IF(EXACT(B105,$B$8),1,0),IF(EXACT(B105,$B$9),1,0),IF(EXACT(B105,$B$10),1,0),IF(EXACT(B105,$B$11),1,0),IF(EXACT(B105,$B$12),1,0),IF(EXACT(B105,$B$13),1,0),IF(EXACT(B105,$B$14),1,0),IF(EXACT(B105,$B$15),1,0),IF(EXACT(B105,$B$16),1,0),IF(EXACT(B105,$B$17),1,0),IF(EXACT(B105,$B$18),1,0),IF(EXACT(B105,$B$19),1,0),IF(EXACT(B105,$B$20),1,0),IF(EXACT(B105,$B$21),1,0),IF(EXACT(B105,$B$22),1,0),IF(EXACT(B105,$B$23),1,0),IF(EXACT(B105,$B$24),1,0),IF(EXACT(B105,$B$25),1,0),IF(EXACT(B105,$B$26),1,0),IF(EXACT(B105,$B$27),1,0),IF(EXACT(B105,$B$28),1,0),IF(EXACT(B105,$B$29),1,0),IF(EXACT(B105,$B$30),1,0),IF(EXACT(B105,$B$31),1,0),IF(EXACT(B105,$B$32),1,0),IF(EXACT(B105,$B$33),1,0),IF(EXACT(B105,$B$34),1,0),IF(EXACT(B105,$B$35),1,0),IF(EXACT(B105,$B$36),1,0),IF(EXACT(B105,$B$37),1,0),IF(EXACT(B105,$B$38),1,0),IF(EXACT(B105,$B$39),1,0),IF(EXACT(B105,$B$40),1,0),IF(EXACT(B105,$B$41),1,0),IF(EXACT(B105,$B$42),1,0),IF(EXACT(B105,$B$43),1,0),IF(EXACT(B105,$B$44),1,0),IF(EXACT(B105,$B$45),1,0),IF(EXACT(B105,$B$46),1,0),IF(EXACT(B105,$B$47),1,0),IF(EXACT(B105,$B$48),1,0),IF(EXACT(B105,$B$49),1,0),IF(EXACT(B105,$B$50),1,0),IF(EXACT(B105,$B$51),1,0),IF(EXACT(B105,$B$52),1,0),IF(EXACT(B105,$B$53),1,0),IF(EXACT(B105,$B$54),1,0),IF(EXACT(B105,$B$55),1,0),IF(EXACT(B105,$B$56),1,0),IF(EXACT(B105,$B$57),1,0),IF(EXACT(B105,$B$58),1,0),IF(EXACT(B105,$B$59),1,0),IF(EXACT(B105,$B$60),1,0),IF(EXACT(B105,$B$61),1,0),IF(EXACT(B105,$B$62),1,0),IF(EXACT(B105,$B$63),1,0),IF(EXACT(B105,$B$64),1,0),IF(EXACT(B105,$B$65),1,0),IF(EXACT(B105,$B$66),1,0),IF(EXACT(B105,$B$67),1,0),IF(EXACT(B105,$B$68),1,0),IF(EXACT(B105,$B$69),1,0),IF(EXACT(B105,$B$70),1,0),IF(EXACT(B105,$B$71),1,0),IF(EXACT(B105,$B$72),1,0),IF(EXACT(B105,$B$73),1,0),IF(EXACT(B105,$B$74),1,0),IF(EXACT(B105,$B$75),1,0),IF(EXACT(B105,$B$76),1,0),IF(EXACT(B105,$B$77),1,0),IF(EXACT(B105,$B$78),1,0),IF(EXACT(B105,$B$79),1,0),IF(EXACT(B105,$B$80),1,0),IF(EXACT(B105,$B$81),1,0),IF(EXACT(B105,$B$82),1,0),IF(EXACT(B105,$B$83),1,0),IF(EXACT(B105,$B$84),1,0),IF(EXACT(B105,$B$85),1,0),IF(EXACT(B105,$B$86),1,0),IF(EXACT(B105,$B$87),1,0),IF(EXACT(B105,$B$88),1,0),IF(EXACT(B105,$B$89),1,0),IF(EXACT(B105,$B$90),1,0),IF(EXACT(B105,$B$91),1,0),IF(EXACT(B105,$B$92),1,0),IF(EXACT(B105,$B$93),1,0),IF(EXACT(B105,$B$94),1,0),IF(EXACT(B105,$B$95),1,0),IF(EXACT(B105,$B$96),1,0),IF(EXACT(B105,$B$97),1,0),IF(EXACT(B105,$B$98),1,0),IF(EXACT(B105,$B$99),1,0),IF(EXACT(B105,$B$100),1,0),IF(EXACT(B105,$B$101),1,0),IF(EXACT(B105,$B$102),1,0),IF(EXACT(B105,$B$103),1,0),IF(EXACT(B105,$B$104),1,0),IF(EXACT(B105,$B$105),1,0))=1,1,0))</x:f>
      </x:c>
      <x:c r="E105" s="3" t="str">
        <x:f>IF(A105="","",IF(C105=0,0,IF(SUM(IF(EXACT(A105,$B$8),1,0),IF(EXACT(A105,$B$9),1,0),IF(EXACT(A105,$B$10),1,0),IF(EXACT(A105,$B$11),1,0),IF(EXACT(A105,$B$12),1,0),IF(EXACT(A105,$B$13),1,0),IF(EXACT(A105,$B$14),1,0),IF(EXACT(A105,$B$15),1,0),IF(EXACT(A105,$B$16),1,0),IF(EXACT(A105,$B$17),1,0),IF(EXACT(A105,$B$18),1,0),IF(EXACT(A105,$B$19),1,0),IF(EXACT(A105,$B$20),1,0),IF(EXACT(A105,$B$21),1,0),IF(EXACT(A105,$B$22),1,0),IF(EXACT(A105,$B$23),1,0),IF(EXACT(A105,$B$24),1,0),IF(EXACT(A105,$B$25),1,0),IF(EXACT(A105,$B$26),1,0),IF(EXACT(A105,$B$27),1,0),IF(EXACT(A105,$B$28),1,0),IF(EXACT(A105,$B$29),1,0),IF(EXACT(A105,$B$30),1,0),IF(EXACT(A105,$B$31),1,0),IF(EXACT(A105,$B$32),1,0),IF(EXACT(A105,$B$33),1,0),IF(EXACT(A105,$B$34),1,0),IF(EXACT(A105,$B$35),1,0),IF(EXACT(A105,$B$36),1,0),IF(EXACT(A105,$B$37),1,0),IF(EXACT(A105,$B$38),1,0),IF(EXACT(A105,$B$39),1,0),IF(EXACT(A105,$B$40),1,0),IF(EXACT(A105,$B$41),1,0),IF(EXACT(A105,$B$42),1,0),IF(EXACT(A105,$B$43),1,0),IF(EXACT(A105,$B$44),1,0),IF(EXACT(A105,$B$45),1,0),IF(EXACT(A105,$B$46),1,0),IF(EXACT(A105,$B$47),1,0),IF(EXACT(A105,$B$48),1,0),IF(EXACT(A105,$B$49),1,0),IF(EXACT(A105,$B$50),1,0),IF(EXACT(A105,$B$51),1,0),IF(EXACT(A105,$B$52),1,0),IF(EXACT(A105,$B$53),1,0),IF(EXACT(A105,$B$54),1,0),IF(EXACT(A105,$B$55),1,0),IF(EXACT(A105,$B$56),1,0),IF(EXACT(A105,$B$57),1,0),IF(EXACT(A105,$B$58),1,0),IF(EXACT(A105,$B$59),1,0),IF(EXACT(A105,$B$60),1,0),IF(EXACT(A105,$B$61),1,0),IF(EXACT(A105,$B$62),1,0),IF(EXACT(A105,$B$63),1,0),IF(EXACT(A105,$B$64),1,0),IF(EXACT(A105,$B$65),1,0),IF(EXACT(A105,$B$66),1,0),IF(EXACT(A105,$B$67),1,0),IF(EXACT(A105,$B$68),1,0),IF(EXACT(A105,$B$69),1,0),IF(EXACT(A105,$B$70),1,0),IF(EXACT(A105,$B$71),1,0),IF(EXACT(A105,$B$72),1,0),IF(EXACT(A105,$B$73),1,0),IF(EXACT(A105,$B$74),1,0),IF(EXACT(A105,$B$75),1,0),IF(EXACT(A105,$B$76),1,0),IF(EXACT(A105,$B$77),1,0),IF(EXACT(A105,$B$78),1,0),IF(EXACT(A105,$B$79),1,0),IF(EXACT(A105,$B$80),1,0),IF(EXACT(A105,$B$81),1,0),IF(EXACT(A105,$B$82),1,0),IF(EXACT(A105,$B$83),1,0),IF(EXACT(A105,$B$84),1,0),IF(EXACT(A105,$B$85),1,0),IF(EXACT(A105,$B$86),1,0),IF(EXACT(A105,$B$87),1,0),IF(EXACT(A105,$B$88),1,0),IF(EXACT(A105,$B$89),1,0),IF(EXACT(A105,$B$90),1,0),IF(EXACT(A105,$B$91),1,0),IF(EXACT(A105,$B$92),1,0),IF(EXACT(A105,$B$93),1,0),IF(EXACT(A105,$B$94),1,0),IF(EXACT(A105,$B$95),1,0),IF(EXACT(A105,$B$96),1,0),IF(EXACT(A105,$B$97),1,0),IF(EXACT(A105,$B$98),1,0),IF(EXACT(A105,$B$99),1,0),IF(EXACT(A105,$B$100),1,0),IF(EXACT(A105,$B$101),1,0),IF(EXACT(A105,$B$102),1,0),IF(EXACT(A105,$B$103),1,0),IF(EXACT(A105,$B$104),1,0),IF(EXACT(A105,$B$105),1,0),IF(EXACT(A105,$B$106),1,0),IF(EXACT(A105,$B$107),1,0))&gt;0,1,0)))</x:f>
      </x:c>
      <x:c r="F105" s="3" t="str">
        <x:f>IF(A105="","",IF(C105=0,"Duplicate ignored",IF(E105=1,"Retained","Absent; review record")))</x:f>
      </x:c>
    </x:row>
    <x:row r="106" ht="36" customHeight="1">
      <x:c r="A106" s="30"/>
      <x:c r="B106" s="30"/>
      <x:c r="C106" s="3" t="str">
        <x:f>IF(A106="","",IF(SUM(IF(EXACT(A106,$A$8),1,0),IF(EXACT(A106,$A$9),1,0),IF(EXACT(A106,$A$10),1,0),IF(EXACT(A106,$A$11),1,0),IF(EXACT(A106,$A$12),1,0),IF(EXACT(A106,$A$13),1,0),IF(EXACT(A106,$A$14),1,0),IF(EXACT(A106,$A$15),1,0),IF(EXACT(A106,$A$16),1,0),IF(EXACT(A106,$A$17),1,0),IF(EXACT(A106,$A$18),1,0),IF(EXACT(A106,$A$19),1,0),IF(EXACT(A106,$A$20),1,0),IF(EXACT(A106,$A$21),1,0),IF(EXACT(A106,$A$22),1,0),IF(EXACT(A106,$A$23),1,0),IF(EXACT(A106,$A$24),1,0),IF(EXACT(A106,$A$25),1,0),IF(EXACT(A106,$A$26),1,0),IF(EXACT(A106,$A$27),1,0),IF(EXACT(A106,$A$28),1,0),IF(EXACT(A106,$A$29),1,0),IF(EXACT(A106,$A$30),1,0),IF(EXACT(A106,$A$31),1,0),IF(EXACT(A106,$A$32),1,0),IF(EXACT(A106,$A$33),1,0),IF(EXACT(A106,$A$34),1,0),IF(EXACT(A106,$A$35),1,0),IF(EXACT(A106,$A$36),1,0),IF(EXACT(A106,$A$37),1,0),IF(EXACT(A106,$A$38),1,0),IF(EXACT(A106,$A$39),1,0),IF(EXACT(A106,$A$40),1,0),IF(EXACT(A106,$A$41),1,0),IF(EXACT(A106,$A$42),1,0),IF(EXACT(A106,$A$43),1,0),IF(EXACT(A106,$A$44),1,0),IF(EXACT(A106,$A$45),1,0),IF(EXACT(A106,$A$46),1,0),IF(EXACT(A106,$A$47),1,0),IF(EXACT(A106,$A$48),1,0),IF(EXACT(A106,$A$49),1,0),IF(EXACT(A106,$A$50),1,0),IF(EXACT(A106,$A$51),1,0),IF(EXACT(A106,$A$52),1,0),IF(EXACT(A106,$A$53),1,0),IF(EXACT(A106,$A$54),1,0),IF(EXACT(A106,$A$55),1,0),IF(EXACT(A106,$A$56),1,0),IF(EXACT(A106,$A$57),1,0),IF(EXACT(A106,$A$58),1,0),IF(EXACT(A106,$A$59),1,0),IF(EXACT(A106,$A$60),1,0),IF(EXACT(A106,$A$61),1,0),IF(EXACT(A106,$A$62),1,0),IF(EXACT(A106,$A$63),1,0),IF(EXACT(A106,$A$64),1,0),IF(EXACT(A106,$A$65),1,0),IF(EXACT(A106,$A$66),1,0),IF(EXACT(A106,$A$67),1,0),IF(EXACT(A106,$A$68),1,0),IF(EXACT(A106,$A$69),1,0),IF(EXACT(A106,$A$70),1,0),IF(EXACT(A106,$A$71),1,0),IF(EXACT(A106,$A$72),1,0),IF(EXACT(A106,$A$73),1,0),IF(EXACT(A106,$A$74),1,0),IF(EXACT(A106,$A$75),1,0),IF(EXACT(A106,$A$76),1,0),IF(EXACT(A106,$A$77),1,0),IF(EXACT(A106,$A$78),1,0),IF(EXACT(A106,$A$79),1,0),IF(EXACT(A106,$A$80),1,0),IF(EXACT(A106,$A$81),1,0),IF(EXACT(A106,$A$82),1,0),IF(EXACT(A106,$A$83),1,0),IF(EXACT(A106,$A$84),1,0),IF(EXACT(A106,$A$85),1,0),IF(EXACT(A106,$A$86),1,0),IF(EXACT(A106,$A$87),1,0),IF(EXACT(A106,$A$88),1,0),IF(EXACT(A106,$A$89),1,0),IF(EXACT(A106,$A$90),1,0),IF(EXACT(A106,$A$91),1,0),IF(EXACT(A106,$A$92),1,0),IF(EXACT(A106,$A$93),1,0),IF(EXACT(A106,$A$94),1,0),IF(EXACT(A106,$A$95),1,0),IF(EXACT(A106,$A$96),1,0),IF(EXACT(A106,$A$97),1,0),IF(EXACT(A106,$A$98),1,0),IF(EXACT(A106,$A$99),1,0),IF(EXACT(A106,$A$100),1,0),IF(EXACT(A106,$A$101),1,0),IF(EXACT(A106,$A$102),1,0),IF(EXACT(A106,$A$103),1,0),IF(EXACT(A106,$A$104),1,0),IF(EXACT(A106,$A$105),1,0),IF(EXACT(A106,$A$106),1,0))=1,1,0))</x:f>
      </x:c>
      <x:c r="D106" s="3" t="str">
        <x:f>IF(B106="","",IF(SUM(IF(EXACT(B106,$B$8),1,0),IF(EXACT(B106,$B$9),1,0),IF(EXACT(B106,$B$10),1,0),IF(EXACT(B106,$B$11),1,0),IF(EXACT(B106,$B$12),1,0),IF(EXACT(B106,$B$13),1,0),IF(EXACT(B106,$B$14),1,0),IF(EXACT(B106,$B$15),1,0),IF(EXACT(B106,$B$16),1,0),IF(EXACT(B106,$B$17),1,0),IF(EXACT(B106,$B$18),1,0),IF(EXACT(B106,$B$19),1,0),IF(EXACT(B106,$B$20),1,0),IF(EXACT(B106,$B$21),1,0),IF(EXACT(B106,$B$22),1,0),IF(EXACT(B106,$B$23),1,0),IF(EXACT(B106,$B$24),1,0),IF(EXACT(B106,$B$25),1,0),IF(EXACT(B106,$B$26),1,0),IF(EXACT(B106,$B$27),1,0),IF(EXACT(B106,$B$28),1,0),IF(EXACT(B106,$B$29),1,0),IF(EXACT(B106,$B$30),1,0),IF(EXACT(B106,$B$31),1,0),IF(EXACT(B106,$B$32),1,0),IF(EXACT(B106,$B$33),1,0),IF(EXACT(B106,$B$34),1,0),IF(EXACT(B106,$B$35),1,0),IF(EXACT(B106,$B$36),1,0),IF(EXACT(B106,$B$37),1,0),IF(EXACT(B106,$B$38),1,0),IF(EXACT(B106,$B$39),1,0),IF(EXACT(B106,$B$40),1,0),IF(EXACT(B106,$B$41),1,0),IF(EXACT(B106,$B$42),1,0),IF(EXACT(B106,$B$43),1,0),IF(EXACT(B106,$B$44),1,0),IF(EXACT(B106,$B$45),1,0),IF(EXACT(B106,$B$46),1,0),IF(EXACT(B106,$B$47),1,0),IF(EXACT(B106,$B$48),1,0),IF(EXACT(B106,$B$49),1,0),IF(EXACT(B106,$B$50),1,0),IF(EXACT(B106,$B$51),1,0),IF(EXACT(B106,$B$52),1,0),IF(EXACT(B106,$B$53),1,0),IF(EXACT(B106,$B$54),1,0),IF(EXACT(B106,$B$55),1,0),IF(EXACT(B106,$B$56),1,0),IF(EXACT(B106,$B$57),1,0),IF(EXACT(B106,$B$58),1,0),IF(EXACT(B106,$B$59),1,0),IF(EXACT(B106,$B$60),1,0),IF(EXACT(B106,$B$61),1,0),IF(EXACT(B106,$B$62),1,0),IF(EXACT(B106,$B$63),1,0),IF(EXACT(B106,$B$64),1,0),IF(EXACT(B106,$B$65),1,0),IF(EXACT(B106,$B$66),1,0),IF(EXACT(B106,$B$67),1,0),IF(EXACT(B106,$B$68),1,0),IF(EXACT(B106,$B$69),1,0),IF(EXACT(B106,$B$70),1,0),IF(EXACT(B106,$B$71),1,0),IF(EXACT(B106,$B$72),1,0),IF(EXACT(B106,$B$73),1,0),IF(EXACT(B106,$B$74),1,0),IF(EXACT(B106,$B$75),1,0),IF(EXACT(B106,$B$76),1,0),IF(EXACT(B106,$B$77),1,0),IF(EXACT(B106,$B$78),1,0),IF(EXACT(B106,$B$79),1,0),IF(EXACT(B106,$B$80),1,0),IF(EXACT(B106,$B$81),1,0),IF(EXACT(B106,$B$82),1,0),IF(EXACT(B106,$B$83),1,0),IF(EXACT(B106,$B$84),1,0),IF(EXACT(B106,$B$85),1,0),IF(EXACT(B106,$B$86),1,0),IF(EXACT(B106,$B$87),1,0),IF(EXACT(B106,$B$88),1,0),IF(EXACT(B106,$B$89),1,0),IF(EXACT(B106,$B$90),1,0),IF(EXACT(B106,$B$91),1,0),IF(EXACT(B106,$B$92),1,0),IF(EXACT(B106,$B$93),1,0),IF(EXACT(B106,$B$94),1,0),IF(EXACT(B106,$B$95),1,0),IF(EXACT(B106,$B$96),1,0),IF(EXACT(B106,$B$97),1,0),IF(EXACT(B106,$B$98),1,0),IF(EXACT(B106,$B$99),1,0),IF(EXACT(B106,$B$100),1,0),IF(EXACT(B106,$B$101),1,0),IF(EXACT(B106,$B$102),1,0),IF(EXACT(B106,$B$103),1,0),IF(EXACT(B106,$B$104),1,0),IF(EXACT(B106,$B$105),1,0),IF(EXACT(B106,$B$106),1,0))=1,1,0))</x:f>
      </x:c>
      <x:c r="E106" s="3" t="str">
        <x:f>IF(A106="","",IF(C106=0,0,IF(SUM(IF(EXACT(A106,$B$8),1,0),IF(EXACT(A106,$B$9),1,0),IF(EXACT(A106,$B$10),1,0),IF(EXACT(A106,$B$11),1,0),IF(EXACT(A106,$B$12),1,0),IF(EXACT(A106,$B$13),1,0),IF(EXACT(A106,$B$14),1,0),IF(EXACT(A106,$B$15),1,0),IF(EXACT(A106,$B$16),1,0),IF(EXACT(A106,$B$17),1,0),IF(EXACT(A106,$B$18),1,0),IF(EXACT(A106,$B$19),1,0),IF(EXACT(A106,$B$20),1,0),IF(EXACT(A106,$B$21),1,0),IF(EXACT(A106,$B$22),1,0),IF(EXACT(A106,$B$23),1,0),IF(EXACT(A106,$B$24),1,0),IF(EXACT(A106,$B$25),1,0),IF(EXACT(A106,$B$26),1,0),IF(EXACT(A106,$B$27),1,0),IF(EXACT(A106,$B$28),1,0),IF(EXACT(A106,$B$29),1,0),IF(EXACT(A106,$B$30),1,0),IF(EXACT(A106,$B$31),1,0),IF(EXACT(A106,$B$32),1,0),IF(EXACT(A106,$B$33),1,0),IF(EXACT(A106,$B$34),1,0),IF(EXACT(A106,$B$35),1,0),IF(EXACT(A106,$B$36),1,0),IF(EXACT(A106,$B$37),1,0),IF(EXACT(A106,$B$38),1,0),IF(EXACT(A106,$B$39),1,0),IF(EXACT(A106,$B$40),1,0),IF(EXACT(A106,$B$41),1,0),IF(EXACT(A106,$B$42),1,0),IF(EXACT(A106,$B$43),1,0),IF(EXACT(A106,$B$44),1,0),IF(EXACT(A106,$B$45),1,0),IF(EXACT(A106,$B$46),1,0),IF(EXACT(A106,$B$47),1,0),IF(EXACT(A106,$B$48),1,0),IF(EXACT(A106,$B$49),1,0),IF(EXACT(A106,$B$50),1,0),IF(EXACT(A106,$B$51),1,0),IF(EXACT(A106,$B$52),1,0),IF(EXACT(A106,$B$53),1,0),IF(EXACT(A106,$B$54),1,0),IF(EXACT(A106,$B$55),1,0),IF(EXACT(A106,$B$56),1,0),IF(EXACT(A106,$B$57),1,0),IF(EXACT(A106,$B$58),1,0),IF(EXACT(A106,$B$59),1,0),IF(EXACT(A106,$B$60),1,0),IF(EXACT(A106,$B$61),1,0),IF(EXACT(A106,$B$62),1,0),IF(EXACT(A106,$B$63),1,0),IF(EXACT(A106,$B$64),1,0),IF(EXACT(A106,$B$65),1,0),IF(EXACT(A106,$B$66),1,0),IF(EXACT(A106,$B$67),1,0),IF(EXACT(A106,$B$68),1,0),IF(EXACT(A106,$B$69),1,0),IF(EXACT(A106,$B$70),1,0),IF(EXACT(A106,$B$71),1,0),IF(EXACT(A106,$B$72),1,0),IF(EXACT(A106,$B$73),1,0),IF(EXACT(A106,$B$74),1,0),IF(EXACT(A106,$B$75),1,0),IF(EXACT(A106,$B$76),1,0),IF(EXACT(A106,$B$77),1,0),IF(EXACT(A106,$B$78),1,0),IF(EXACT(A106,$B$79),1,0),IF(EXACT(A106,$B$80),1,0),IF(EXACT(A106,$B$81),1,0),IF(EXACT(A106,$B$82),1,0),IF(EXACT(A106,$B$83),1,0),IF(EXACT(A106,$B$84),1,0),IF(EXACT(A106,$B$85),1,0),IF(EXACT(A106,$B$86),1,0),IF(EXACT(A106,$B$87),1,0),IF(EXACT(A106,$B$88),1,0),IF(EXACT(A106,$B$89),1,0),IF(EXACT(A106,$B$90),1,0),IF(EXACT(A106,$B$91),1,0),IF(EXACT(A106,$B$92),1,0),IF(EXACT(A106,$B$93),1,0),IF(EXACT(A106,$B$94),1,0),IF(EXACT(A106,$B$95),1,0),IF(EXACT(A106,$B$96),1,0),IF(EXACT(A106,$B$97),1,0),IF(EXACT(A106,$B$98),1,0),IF(EXACT(A106,$B$99),1,0),IF(EXACT(A106,$B$100),1,0),IF(EXACT(A106,$B$101),1,0),IF(EXACT(A106,$B$102),1,0),IF(EXACT(A106,$B$103),1,0),IF(EXACT(A106,$B$104),1,0),IF(EXACT(A106,$B$105),1,0),IF(EXACT(A106,$B$106),1,0),IF(EXACT(A106,$B$107),1,0))&gt;0,1,0)))</x:f>
      </x:c>
      <x:c r="F106" s="3" t="str">
        <x:f>IF(A106="","",IF(C106=0,"Duplicate ignored",IF(E106=1,"Retained","Absent; review record")))</x:f>
      </x:c>
    </x:row>
    <x:row r="107" ht="36" customHeight="1">
      <x:c r="A107" s="30"/>
      <x:c r="B107" s="30"/>
      <x:c r="C107" s="3" t="str">
        <x:f>IF(A107="","",IF(SUM(IF(EXACT(A107,$A$8),1,0),IF(EXACT(A107,$A$9),1,0),IF(EXACT(A107,$A$10),1,0),IF(EXACT(A107,$A$11),1,0),IF(EXACT(A107,$A$12),1,0),IF(EXACT(A107,$A$13),1,0),IF(EXACT(A107,$A$14),1,0),IF(EXACT(A107,$A$15),1,0),IF(EXACT(A107,$A$16),1,0),IF(EXACT(A107,$A$17),1,0),IF(EXACT(A107,$A$18),1,0),IF(EXACT(A107,$A$19),1,0),IF(EXACT(A107,$A$20),1,0),IF(EXACT(A107,$A$21),1,0),IF(EXACT(A107,$A$22),1,0),IF(EXACT(A107,$A$23),1,0),IF(EXACT(A107,$A$24),1,0),IF(EXACT(A107,$A$25),1,0),IF(EXACT(A107,$A$26),1,0),IF(EXACT(A107,$A$27),1,0),IF(EXACT(A107,$A$28),1,0),IF(EXACT(A107,$A$29),1,0),IF(EXACT(A107,$A$30),1,0),IF(EXACT(A107,$A$31),1,0),IF(EXACT(A107,$A$32),1,0),IF(EXACT(A107,$A$33),1,0),IF(EXACT(A107,$A$34),1,0),IF(EXACT(A107,$A$35),1,0),IF(EXACT(A107,$A$36),1,0),IF(EXACT(A107,$A$37),1,0),IF(EXACT(A107,$A$38),1,0),IF(EXACT(A107,$A$39),1,0),IF(EXACT(A107,$A$40),1,0),IF(EXACT(A107,$A$41),1,0),IF(EXACT(A107,$A$42),1,0),IF(EXACT(A107,$A$43),1,0),IF(EXACT(A107,$A$44),1,0),IF(EXACT(A107,$A$45),1,0),IF(EXACT(A107,$A$46),1,0),IF(EXACT(A107,$A$47),1,0),IF(EXACT(A107,$A$48),1,0),IF(EXACT(A107,$A$49),1,0),IF(EXACT(A107,$A$50),1,0),IF(EXACT(A107,$A$51),1,0),IF(EXACT(A107,$A$52),1,0),IF(EXACT(A107,$A$53),1,0),IF(EXACT(A107,$A$54),1,0),IF(EXACT(A107,$A$55),1,0),IF(EXACT(A107,$A$56),1,0),IF(EXACT(A107,$A$57),1,0),IF(EXACT(A107,$A$58),1,0),IF(EXACT(A107,$A$59),1,0),IF(EXACT(A107,$A$60),1,0),IF(EXACT(A107,$A$61),1,0),IF(EXACT(A107,$A$62),1,0),IF(EXACT(A107,$A$63),1,0),IF(EXACT(A107,$A$64),1,0),IF(EXACT(A107,$A$65),1,0),IF(EXACT(A107,$A$66),1,0),IF(EXACT(A107,$A$67),1,0),IF(EXACT(A107,$A$68),1,0),IF(EXACT(A107,$A$69),1,0),IF(EXACT(A107,$A$70),1,0),IF(EXACT(A107,$A$71),1,0),IF(EXACT(A107,$A$72),1,0),IF(EXACT(A107,$A$73),1,0),IF(EXACT(A107,$A$74),1,0),IF(EXACT(A107,$A$75),1,0),IF(EXACT(A107,$A$76),1,0),IF(EXACT(A107,$A$77),1,0),IF(EXACT(A107,$A$78),1,0),IF(EXACT(A107,$A$79),1,0),IF(EXACT(A107,$A$80),1,0),IF(EXACT(A107,$A$81),1,0),IF(EXACT(A107,$A$82),1,0),IF(EXACT(A107,$A$83),1,0),IF(EXACT(A107,$A$84),1,0),IF(EXACT(A107,$A$85),1,0),IF(EXACT(A107,$A$86),1,0),IF(EXACT(A107,$A$87),1,0),IF(EXACT(A107,$A$88),1,0),IF(EXACT(A107,$A$89),1,0),IF(EXACT(A107,$A$90),1,0),IF(EXACT(A107,$A$91),1,0),IF(EXACT(A107,$A$92),1,0),IF(EXACT(A107,$A$93),1,0),IF(EXACT(A107,$A$94),1,0),IF(EXACT(A107,$A$95),1,0),IF(EXACT(A107,$A$96),1,0),IF(EXACT(A107,$A$97),1,0),IF(EXACT(A107,$A$98),1,0),IF(EXACT(A107,$A$99),1,0),IF(EXACT(A107,$A$100),1,0),IF(EXACT(A107,$A$101),1,0),IF(EXACT(A107,$A$102),1,0),IF(EXACT(A107,$A$103),1,0),IF(EXACT(A107,$A$104),1,0),IF(EXACT(A107,$A$105),1,0),IF(EXACT(A107,$A$106),1,0),IF(EXACT(A107,$A$107),1,0))=1,1,0))</x:f>
      </x:c>
      <x:c r="D107" s="3" t="str">
        <x:f>IF(B107="","",IF(SUM(IF(EXACT(B107,$B$8),1,0),IF(EXACT(B107,$B$9),1,0),IF(EXACT(B107,$B$10),1,0),IF(EXACT(B107,$B$11),1,0),IF(EXACT(B107,$B$12),1,0),IF(EXACT(B107,$B$13),1,0),IF(EXACT(B107,$B$14),1,0),IF(EXACT(B107,$B$15),1,0),IF(EXACT(B107,$B$16),1,0),IF(EXACT(B107,$B$17),1,0),IF(EXACT(B107,$B$18),1,0),IF(EXACT(B107,$B$19),1,0),IF(EXACT(B107,$B$20),1,0),IF(EXACT(B107,$B$21),1,0),IF(EXACT(B107,$B$22),1,0),IF(EXACT(B107,$B$23),1,0),IF(EXACT(B107,$B$24),1,0),IF(EXACT(B107,$B$25),1,0),IF(EXACT(B107,$B$26),1,0),IF(EXACT(B107,$B$27),1,0),IF(EXACT(B107,$B$28),1,0),IF(EXACT(B107,$B$29),1,0),IF(EXACT(B107,$B$30),1,0),IF(EXACT(B107,$B$31),1,0),IF(EXACT(B107,$B$32),1,0),IF(EXACT(B107,$B$33),1,0),IF(EXACT(B107,$B$34),1,0),IF(EXACT(B107,$B$35),1,0),IF(EXACT(B107,$B$36),1,0),IF(EXACT(B107,$B$37),1,0),IF(EXACT(B107,$B$38),1,0),IF(EXACT(B107,$B$39),1,0),IF(EXACT(B107,$B$40),1,0),IF(EXACT(B107,$B$41),1,0),IF(EXACT(B107,$B$42),1,0),IF(EXACT(B107,$B$43),1,0),IF(EXACT(B107,$B$44),1,0),IF(EXACT(B107,$B$45),1,0),IF(EXACT(B107,$B$46),1,0),IF(EXACT(B107,$B$47),1,0),IF(EXACT(B107,$B$48),1,0),IF(EXACT(B107,$B$49),1,0),IF(EXACT(B107,$B$50),1,0),IF(EXACT(B107,$B$51),1,0),IF(EXACT(B107,$B$52),1,0),IF(EXACT(B107,$B$53),1,0),IF(EXACT(B107,$B$54),1,0),IF(EXACT(B107,$B$55),1,0),IF(EXACT(B107,$B$56),1,0),IF(EXACT(B107,$B$57),1,0),IF(EXACT(B107,$B$58),1,0),IF(EXACT(B107,$B$59),1,0),IF(EXACT(B107,$B$60),1,0),IF(EXACT(B107,$B$61),1,0),IF(EXACT(B107,$B$62),1,0),IF(EXACT(B107,$B$63),1,0),IF(EXACT(B107,$B$64),1,0),IF(EXACT(B107,$B$65),1,0),IF(EXACT(B107,$B$66),1,0),IF(EXACT(B107,$B$67),1,0),IF(EXACT(B107,$B$68),1,0),IF(EXACT(B107,$B$69),1,0),IF(EXACT(B107,$B$70),1,0),IF(EXACT(B107,$B$71),1,0),IF(EXACT(B107,$B$72),1,0),IF(EXACT(B107,$B$73),1,0),IF(EXACT(B107,$B$74),1,0),IF(EXACT(B107,$B$75),1,0),IF(EXACT(B107,$B$76),1,0),IF(EXACT(B107,$B$77),1,0),IF(EXACT(B107,$B$78),1,0),IF(EXACT(B107,$B$79),1,0),IF(EXACT(B107,$B$80),1,0),IF(EXACT(B107,$B$81),1,0),IF(EXACT(B107,$B$82),1,0),IF(EXACT(B107,$B$83),1,0),IF(EXACT(B107,$B$84),1,0),IF(EXACT(B107,$B$85),1,0),IF(EXACT(B107,$B$86),1,0),IF(EXACT(B107,$B$87),1,0),IF(EXACT(B107,$B$88),1,0),IF(EXACT(B107,$B$89),1,0),IF(EXACT(B107,$B$90),1,0),IF(EXACT(B107,$B$91),1,0),IF(EXACT(B107,$B$92),1,0),IF(EXACT(B107,$B$93),1,0),IF(EXACT(B107,$B$94),1,0),IF(EXACT(B107,$B$95),1,0),IF(EXACT(B107,$B$96),1,0),IF(EXACT(B107,$B$97),1,0),IF(EXACT(B107,$B$98),1,0),IF(EXACT(B107,$B$99),1,0),IF(EXACT(B107,$B$100),1,0),IF(EXACT(B107,$B$101),1,0),IF(EXACT(B107,$B$102),1,0),IF(EXACT(B107,$B$103),1,0),IF(EXACT(B107,$B$104),1,0),IF(EXACT(B107,$B$105),1,0),IF(EXACT(B107,$B$106),1,0),IF(EXACT(B107,$B$107),1,0))=1,1,0))</x:f>
      </x:c>
      <x:c r="E107" s="3" t="str">
        <x:f>IF(A107="","",IF(C107=0,0,IF(SUM(IF(EXACT(A107,$B$8),1,0),IF(EXACT(A107,$B$9),1,0),IF(EXACT(A107,$B$10),1,0),IF(EXACT(A107,$B$11),1,0),IF(EXACT(A107,$B$12),1,0),IF(EXACT(A107,$B$13),1,0),IF(EXACT(A107,$B$14),1,0),IF(EXACT(A107,$B$15),1,0),IF(EXACT(A107,$B$16),1,0),IF(EXACT(A107,$B$17),1,0),IF(EXACT(A107,$B$18),1,0),IF(EXACT(A107,$B$19),1,0),IF(EXACT(A107,$B$20),1,0),IF(EXACT(A107,$B$21),1,0),IF(EXACT(A107,$B$22),1,0),IF(EXACT(A107,$B$23),1,0),IF(EXACT(A107,$B$24),1,0),IF(EXACT(A107,$B$25),1,0),IF(EXACT(A107,$B$26),1,0),IF(EXACT(A107,$B$27),1,0),IF(EXACT(A107,$B$28),1,0),IF(EXACT(A107,$B$29),1,0),IF(EXACT(A107,$B$30),1,0),IF(EXACT(A107,$B$31),1,0),IF(EXACT(A107,$B$32),1,0),IF(EXACT(A107,$B$33),1,0),IF(EXACT(A107,$B$34),1,0),IF(EXACT(A107,$B$35),1,0),IF(EXACT(A107,$B$36),1,0),IF(EXACT(A107,$B$37),1,0),IF(EXACT(A107,$B$38),1,0),IF(EXACT(A107,$B$39),1,0),IF(EXACT(A107,$B$40),1,0),IF(EXACT(A107,$B$41),1,0),IF(EXACT(A107,$B$42),1,0),IF(EXACT(A107,$B$43),1,0),IF(EXACT(A107,$B$44),1,0),IF(EXACT(A107,$B$45),1,0),IF(EXACT(A107,$B$46),1,0),IF(EXACT(A107,$B$47),1,0),IF(EXACT(A107,$B$48),1,0),IF(EXACT(A107,$B$49),1,0),IF(EXACT(A107,$B$50),1,0),IF(EXACT(A107,$B$51),1,0),IF(EXACT(A107,$B$52),1,0),IF(EXACT(A107,$B$53),1,0),IF(EXACT(A107,$B$54),1,0),IF(EXACT(A107,$B$55),1,0),IF(EXACT(A107,$B$56),1,0),IF(EXACT(A107,$B$57),1,0),IF(EXACT(A107,$B$58),1,0),IF(EXACT(A107,$B$59),1,0),IF(EXACT(A107,$B$60),1,0),IF(EXACT(A107,$B$61),1,0),IF(EXACT(A107,$B$62),1,0),IF(EXACT(A107,$B$63),1,0),IF(EXACT(A107,$B$64),1,0),IF(EXACT(A107,$B$65),1,0),IF(EXACT(A107,$B$66),1,0),IF(EXACT(A107,$B$67),1,0),IF(EXACT(A107,$B$68),1,0),IF(EXACT(A107,$B$69),1,0),IF(EXACT(A107,$B$70),1,0),IF(EXACT(A107,$B$71),1,0),IF(EXACT(A107,$B$72),1,0),IF(EXACT(A107,$B$73),1,0),IF(EXACT(A107,$B$74),1,0),IF(EXACT(A107,$B$75),1,0),IF(EXACT(A107,$B$76),1,0),IF(EXACT(A107,$B$77),1,0),IF(EXACT(A107,$B$78),1,0),IF(EXACT(A107,$B$79),1,0),IF(EXACT(A107,$B$80),1,0),IF(EXACT(A107,$B$81),1,0),IF(EXACT(A107,$B$82),1,0),IF(EXACT(A107,$B$83),1,0),IF(EXACT(A107,$B$84),1,0),IF(EXACT(A107,$B$85),1,0),IF(EXACT(A107,$B$86),1,0),IF(EXACT(A107,$B$87),1,0),IF(EXACT(A107,$B$88),1,0),IF(EXACT(A107,$B$89),1,0),IF(EXACT(A107,$B$90),1,0),IF(EXACT(A107,$B$91),1,0),IF(EXACT(A107,$B$92),1,0),IF(EXACT(A107,$B$93),1,0),IF(EXACT(A107,$B$94),1,0),IF(EXACT(A107,$B$95),1,0),IF(EXACT(A107,$B$96),1,0),IF(EXACT(A107,$B$97),1,0),IF(EXACT(A107,$B$98),1,0),IF(EXACT(A107,$B$99),1,0),IF(EXACT(A107,$B$100),1,0),IF(EXACT(A107,$B$101),1,0),IF(EXACT(A107,$B$102),1,0),IF(EXACT(A107,$B$103),1,0),IF(EXACT(A107,$B$104),1,0),IF(EXACT(A107,$B$105),1,0),IF(EXACT(A107,$B$106),1,0),IF(EXACT(A107,$B$107),1,0))&gt;0,1,0)))</x:f>
      </x:c>
      <x:c r="F107" s="3" t="str">
        <x:f>IF(A107="","",IF(C107=0,"Duplicate ignored",IF(E107=1,"Retained","Absent; review record")))</x:f>
      </x:c>
    </x:row>
  </x:sheetData>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6.670000076293945" hidden="0" customWidth="1"/>
    <x:col min="2" max="2" width="20.559999465942383" hidden="0" customWidth="1"/>
    <x:col min="3" max="3" width="14.4399995803833" hidden="0" customWidth="1"/>
    <x:col min="4" max="4" width="20.559999465942383" hidden="0" customWidth="1"/>
    <x:col min="5" max="5" width="20.559999465942383" hidden="0" customWidth="1"/>
    <x:col min="6" max="6" width="14.4399995803833" hidden="0" customWidth="1"/>
  </x:cols>
  <x:sheetData>
    <x:row r="1" ht="34" customHeight="1">
      <x:c r="A1" s="5" t="str">
        <x:v>Fit the work to the week</x:v>
      </x:c>
      <x:c r="B1" s="3"/>
      <x:c r="C1" s="3"/>
      <x:c r="D1" s="3"/>
      <x:c r="E1" s="3"/>
      <x:c r="F1" s="3"/>
    </x:row>
    <x:row r="2" ht="34" customHeight="1">
      <x:c r="A2" s="7" t="str">
        <x:v>Fictional planning example. Include preparation, review and recording time in each estimate.</x:v>
      </x:c>
      <x:c r="B2" s="3"/>
      <x:c r="C2" s="3"/>
      <x:c r="D2" s="3"/>
      <x:c r="E2" s="3"/>
      <x:c r="F2" s="3"/>
    </x:row>
    <x:row r="3" ht="24" customHeight="1">
      <x:c r="A3" s="8" t="str">
        <x:v>https://gratona.com/atlas/who-promised-what</x:v>
      </x:c>
      <x:c r="B3" s="3"/>
      <x:c r="C3" s="3"/>
      <x:c r="D3" s="3"/>
      <x:c r="E3" s="3"/>
      <x:c r="F3" s="3"/>
    </x:row>
    <x:row r="4" ht="32" customHeight="1">
      <x:c r="A4" s="11" t="str">
        <x:v>Time available</x:v>
      </x:c>
      <x:c r="B4" s="11" t="str">
        <x:v>Fictional week</x:v>
      </x:c>
      <x:c r="C4" s="11" t="str">
        <x:v>Your week</x:v>
      </x:c>
      <x:c r="D4" s="3"/>
      <x:c r="E4" s="3"/>
      <x:c r="F4" s="3"/>
    </x:row>
    <x:row r="5" ht="44" customHeight="1">
      <x:c r="A5" s="3" t="str">
        <x:v>Working hours</x:v>
      </x:c>
      <x:c r="B5" s="31" t="n">
        <x:v>40</x:v>
      </x:c>
      <x:c r="C5" s="31"/>
      <x:c r="D5" s="3"/>
      <x:c r="E5" s="3"/>
      <x:c r="F5" s="3"/>
    </x:row>
    <x:row r="6" ht="44" customHeight="1">
      <x:c r="A6" s="3" t="str">
        <x:v>Fixed duties and meetings</x:v>
      </x:c>
      <x:c r="B6" s="31" t="n">
        <x:v>25</x:v>
      </x:c>
      <x:c r="C6" s="31"/>
      <x:c r="D6" s="3"/>
      <x:c r="E6" s="3"/>
      <x:c r="F6" s="3"/>
    </x:row>
    <x:row r="7" ht="44" customHeight="1">
      <x:c r="A7" s="3" t="str">
        <x:v>Leave or other commitments</x:v>
      </x:c>
      <x:c r="B7" s="31" t="n">
        <x:v>5</x:v>
      </x:c>
      <x:c r="C7" s="31"/>
      <x:c r="D7" s="3"/>
      <x:c r="E7" s="3"/>
      <x:c r="F7" s="3"/>
    </x:row>
    <x:row r="8" ht="44" customHeight="1">
      <x:c r="A8" s="3" t="str">
        <x:v>Hours available</x:v>
      </x:c>
      <x:c r="B8" s="32" t="n">
        <x:f>IF(COUNT(B5:B7)&lt;3,"",B5-B6-B7)</x:f>
        <x:v>10</x:v>
      </x:c>
      <x:c r="C8" s="32" t="str">
        <x:f>IF(COUNT(C5:C7)&lt;3,"",C5-C6-C7)</x:f>
      </x:c>
      <x:c r="D8" s="3"/>
      <x:c r="E8" s="3"/>
      <x:c r="F8" s="3"/>
    </x:row>
    <x:row r="9" ht="44" customHeight="1">
      <x:c r="A9" s="3"/>
      <x:c r="B9" s="3"/>
      <x:c r="C9" s="3"/>
      <x:c r="D9" s="3"/>
      <x:c r="E9" s="3"/>
      <x:c r="F9" s="3"/>
    </x:row>
    <x:row r="10" ht="44" customHeight="1">
      <x:c r="A10" s="11" t="str">
        <x:v>Work</x:v>
      </x:c>
      <x:c r="B10" s="11" t="str">
        <x:v>Example owner</x:v>
      </x:c>
      <x:c r="C10" s="11" t="str">
        <x:v>Example hours</x:v>
      </x:c>
      <x:c r="D10" s="11" t="str">
        <x:v>Your work</x:v>
      </x:c>
      <x:c r="E10" s="11" t="str">
        <x:v>Your owner</x:v>
      </x:c>
      <x:c r="F10" s="11" t="str">
        <x:v>Your hours</x:v>
      </x:c>
    </x:row>
    <x:row r="11" ht="44" customHeight="1">
      <x:c r="A11" s="3" t="str">
        <x:v>Verify attendance count</x:v>
      </x:c>
      <x:c r="B11" s="3" t="str">
        <x:v>Ben</x:v>
      </x:c>
      <x:c r="C11" s="32" t="n">
        <x:v>1.5</x:v>
      </x:c>
      <x:c r="D11" s="13"/>
      <x:c r="E11" s="13"/>
      <x:c r="F11" s="31"/>
    </x:row>
    <x:row r="12" ht="44" customHeight="1">
      <x:c r="A12" s="3" t="str">
        <x:v>Prepare and send update</x:v>
      </x:c>
      <x:c r="B12" s="3" t="str">
        <x:v>Amina</x:v>
      </x:c>
      <x:c r="C12" s="32" t="n">
        <x:v>1</x:v>
      </x:c>
      <x:c r="D12" s="13"/>
      <x:c r="E12" s="13"/>
      <x:c r="F12" s="31"/>
    </x:row>
    <x:row r="13" ht="44" customHeight="1">
      <x:c r="A13" s="3" t="str">
        <x:v>Welcome and handoff</x:v>
      </x:c>
      <x:c r="B13" s="3" t="str">
        <x:v>Maya</x:v>
      </x:c>
      <x:c r="C13" s="32" t="n">
        <x:v>0.75</x:v>
      </x:c>
      <x:c r="D13" s="13"/>
      <x:c r="E13" s="13"/>
      <x:c r="F13" s="31"/>
    </x:row>
    <x:row r="14" ht="44" customHeight="1">
      <x:c r="A14" s="3" t="str">
        <x:v>Review 10 absent donor records</x:v>
      </x:c>
      <x:c r="B14" s="3" t="str">
        <x:v>Leah</x:v>
      </x:c>
      <x:c r="C14" s="32" t="n">
        <x:v>2</x:v>
      </x:c>
      <x:c r="D14" s="13"/>
      <x:c r="E14" s="13"/>
      <x:c r="F14" s="31"/>
    </x:row>
    <x:row r="15" ht="44" customHeight="1">
      <x:c r="A15" s="3"/>
      <x:c r="B15" s="3"/>
      <x:c r="C15" s="32"/>
      <x:c r="D15" s="13"/>
      <x:c r="E15" s="13"/>
      <x:c r="F15" s="31"/>
    </x:row>
    <x:row r="16" ht="44" customHeight="1">
      <x:c r="A16" s="3"/>
      <x:c r="B16" s="3"/>
      <x:c r="C16" s="32"/>
      <x:c r="D16" s="13"/>
      <x:c r="E16" s="13"/>
      <x:c r="F16" s="31"/>
    </x:row>
    <x:row r="17" ht="44" customHeight="1">
      <x:c r="A17" s="3"/>
      <x:c r="B17" s="3"/>
      <x:c r="C17" s="32"/>
      <x:c r="D17" s="13"/>
      <x:c r="E17" s="13"/>
      <x:c r="F17" s="31"/>
    </x:row>
    <x:row r="18" ht="44" customHeight="1">
      <x:c r="A18" s="3"/>
      <x:c r="B18" s="3"/>
      <x:c r="C18" s="32"/>
      <x:c r="D18" s="13"/>
      <x:c r="E18" s="13"/>
      <x:c r="F18" s="31"/>
    </x:row>
    <x:row r="19" ht="44" customHeight="1">
      <x:c r="A19" s="3"/>
      <x:c r="B19" s="3"/>
      <x:c r="C19" s="32"/>
      <x:c r="D19" s="13"/>
      <x:c r="E19" s="13"/>
      <x:c r="F19" s="31"/>
    </x:row>
    <x:row r="20" ht="44" customHeight="1">
      <x:c r="A20" s="3"/>
      <x:c r="B20" s="3"/>
      <x:c r="C20" s="32"/>
      <x:c r="D20" s="13"/>
      <x:c r="E20" s="13"/>
      <x:c r="F20" s="31"/>
    </x:row>
    <x:row r="21" ht="44" customHeight="1">
      <x:c r="A21" s="3" t="str">
        <x:v>Planned hours</x:v>
      </x:c>
      <x:c r="B21" s="3"/>
      <x:c r="C21" s="32" t="n">
        <x:f>SUM(C11:C20)</x:f>
        <x:v>5.25</x:v>
      </x:c>
      <x:c r="D21" s="3"/>
      <x:c r="E21" s="3"/>
      <x:c r="F21" s="32" t="str">
        <x:f>IF(COUNT(F11:F20)=0,"",SUM(F11:F20))</x:f>
      </x:c>
    </x:row>
    <x:row r="22" ht="44" customHeight="1">
      <x:c r="A22" s="3" t="str">
        <x:v>Unallocated hours</x:v>
      </x:c>
      <x:c r="B22" s="3"/>
      <x:c r="C22" s="32" t="n">
        <x:f>B8-C21</x:f>
        <x:v>4.75</x:v>
      </x:c>
      <x:c r="D22" s="3"/>
      <x:c r="E22" s="3"/>
      <x:c r="F22" s="32" t="str">
        <x:f>IF(COUNT(C8,F21)&lt;2,"",C8-F21)</x:f>
      </x:c>
    </x:row>
    <x:row r="23" ht="44" customHeight="1">
      <x:c r="A23" s="3" t="str">
        <x:v>Scope decision</x:v>
      </x:c>
      <x:c r="B23" s="3" t="str">
        <x:v>Name what can wait before promising more work.</x:v>
      </x:c>
      <x:c r="C23" s="3"/>
      <x:c r="D23" s="13"/>
      <x:c r="E23" s="13"/>
      <x:c r="F23" s="13"/>
    </x:row>
  </x:sheetData>
  <x:pageMargins left="0.7" right="0.7" top="0.75" bottom="0.75" header="0.3" footer="0.3"/>
</x:worksheet>
</file>